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920" windowWidth="10920" windowHeight="4980" tabRatio="774" activeTab="3"/>
  </bookViews>
  <sheets>
    <sheet name="zał2-sfin" sheetId="1" r:id="rId1"/>
    <sheet name="zał3-prog wielol" sheetId="2" r:id="rId2"/>
    <sheet name="zał3a-zadania inwestycyjne" sheetId="3" r:id="rId3"/>
    <sheet name="zał4-poroz" sheetId="4" r:id="rId4"/>
  </sheets>
  <definedNames>
    <definedName name="_xlnm.Print_Titles" localSheetId="2">'zał3a-zadania inwestycyjne'!$10:$13</definedName>
    <definedName name="_xlnm.Print_Titles" localSheetId="1">'zał3-prog wielol'!$10:$13</definedName>
    <definedName name="_xlnm.Print_Titles" localSheetId="3">'zał4-poroz'!$8:$11</definedName>
  </definedNames>
  <calcPr fullCalcOnLoad="1"/>
</workbook>
</file>

<file path=xl/sharedStrings.xml><?xml version="1.0" encoding="utf-8"?>
<sst xmlns="http://schemas.openxmlformats.org/spreadsheetml/2006/main" count="404" uniqueCount="229">
  <si>
    <t>Na pokrycie wydatków nie znajdujących pokrycia w planowanych dochodach planuje się przychody (III)</t>
  </si>
  <si>
    <t>Finansowanie III - IV</t>
  </si>
  <si>
    <t>Dochody przeznaczone na pokrycie wydatków (I - V)</t>
  </si>
  <si>
    <t>(w złotych)</t>
  </si>
  <si>
    <t>w złotych</t>
  </si>
  <si>
    <t>§ 991</t>
  </si>
  <si>
    <t>Z dochodów przeznacza się na spłatę kredytów i pożyczek (IV)</t>
  </si>
  <si>
    <t>RAZEM</t>
  </si>
  <si>
    <t>-</t>
  </si>
  <si>
    <t>Powiatowy Zarząd Dróg w Iławie</t>
  </si>
  <si>
    <t>9.</t>
  </si>
  <si>
    <t>10.</t>
  </si>
  <si>
    <t>Paragraf</t>
  </si>
  <si>
    <t>TRANSPORT I ŁĄCZNOŚĆ</t>
  </si>
  <si>
    <t>ADMINISTRACJA PUBLICZNA</t>
  </si>
  <si>
    <t>BEZPIECZEŃSTWO PUBLICZNE I OCHRONA PRZECIWPOŻAROWA</t>
  </si>
  <si>
    <t>OŚWIATA I WYCHOWANIE</t>
  </si>
  <si>
    <t>KLASYFIKACJA</t>
  </si>
  <si>
    <t>Dofinansowanie dla Samorządu Województwa Warmińsko-Mazurskiego na realizację zadań związanych z funkcjonowaniem Biura Regionalnego w Brukseli</t>
  </si>
  <si>
    <t>Prowadzenie Biblioteki Powiatowej przez Miejską Bibliotekę Publiczną w Iławie działającą w strukturze Iławskiego Centrum Kultury w Iławie</t>
  </si>
  <si>
    <t>Lata realizacji</t>
  </si>
  <si>
    <t>Nakłady poniesione do 31.XII.2004</t>
  </si>
  <si>
    <t>Pozostałe nakłady do poniesienia (8+12+13+14)</t>
  </si>
  <si>
    <t>Rok 2006</t>
  </si>
  <si>
    <t>Kredyty i pożyczki</t>
  </si>
  <si>
    <t>PZD Iława</t>
  </si>
  <si>
    <t>Dotacja dla budżetu Miasta Katowice na pokrycie kosztów utrzymania dziecka w rodzinie zastępczej</t>
  </si>
  <si>
    <t xml:space="preserve">                     Załącznik Nr 3</t>
  </si>
  <si>
    <t xml:space="preserve"> </t>
  </si>
  <si>
    <t xml:space="preserve">                     Załącznik Nr 4</t>
  </si>
  <si>
    <t>w tym:</t>
  </si>
  <si>
    <t>z tego:</t>
  </si>
  <si>
    <t>Dotacje ogółem</t>
  </si>
  <si>
    <t>Pochodne od wynagrodzeń</t>
  </si>
  <si>
    <t>Wynagrodzenia</t>
  </si>
  <si>
    <t xml:space="preserve">Dochody i wydatki związane z realizacją zadań realizowanych </t>
  </si>
  <si>
    <t>środki pochodzące z innych źródeł</t>
  </si>
  <si>
    <t>Przebudowa drogi powiatowej Nr 1910N Susz-Kisielice na odcinkach 0+270-0+430,2+006-5+906,6+306-6+806,10+646-11+046,11+346-12+746,13+146-13+486,13+600-4+860</t>
  </si>
  <si>
    <t>Przebudowa drogi powiatowej Nr 1222N Lubawa-Rumienica – I etap długości 2,65 km</t>
  </si>
  <si>
    <t>Gmina Miejska Lubawa - 36.200,-</t>
  </si>
  <si>
    <t>z tego</t>
  </si>
  <si>
    <t>Partycypacja w kosztach utrzymania placówki opiekuńczo-wychowawczej w Kisielicach</t>
  </si>
  <si>
    <t>Partycypacja w kosztach utrzymania placówki opiekuńczo-wychowawczej w Lubawie</t>
  </si>
  <si>
    <t>Powiat Szczytno -           7.006,-zł</t>
  </si>
  <si>
    <t>A</t>
  </si>
  <si>
    <t>Zakup usług pozostałych</t>
  </si>
  <si>
    <t>Różne opłaty i składki</t>
  </si>
  <si>
    <t>Zakup materiałów i wyposażenia</t>
  </si>
  <si>
    <t>Wydatki na zakupy inwestycyjne jednostek budżetowych</t>
  </si>
  <si>
    <t xml:space="preserve">                                      z dnia 09 marca 2009roku</t>
  </si>
  <si>
    <t xml:space="preserve">                     Załącznik Nr 3a</t>
  </si>
  <si>
    <t>Pomoc finansowa na realizację zadania publicznego polegajacego na prowadzeniu Centrum Organizacji Porządkowych</t>
  </si>
  <si>
    <t>Dotacja celowa z budżetu na finansowanie lub dofinansowanie zadań zleconych do realizacji stowarzyszeniom</t>
  </si>
  <si>
    <t>Gmina Iława - 3.600,-zł</t>
  </si>
  <si>
    <t>Miasto Lubawa - 3.600,-zł</t>
  </si>
  <si>
    <t>Miasto Kisielicea - 1.200,-zł</t>
  </si>
  <si>
    <t>Rok 2010</t>
  </si>
  <si>
    <t>Komenda Powiatowa Państwowej Straży Pożarnej</t>
  </si>
  <si>
    <t xml:space="preserve">Nazwa zadania inwestycyjnego </t>
  </si>
  <si>
    <t>Zakup usług remontowych</t>
  </si>
  <si>
    <t>Wydatki inwestycyjne jednostek budżetowych</t>
  </si>
  <si>
    <t>Wynagrodzenia osobowe pracowników</t>
  </si>
  <si>
    <t>Świadczenia społeczne</t>
  </si>
  <si>
    <t>Przebudowa drogi powiatowej Nr 1231N Gierłoż-Zielkowo-Byszwałd w miejsowości Byszwałd, gmina Lubawa (2007-2010)</t>
  </si>
  <si>
    <t>Przebudowa drogi powiatowej Nr 1208N Ogrodzieniec-Gardzień odcinek km 0+000-5+478 Ogrodzieniec-Trupel  (2005-2011)</t>
  </si>
  <si>
    <t>Plan na rok 2009</t>
  </si>
  <si>
    <t>Wykonanie 2008 r.</t>
  </si>
  <si>
    <t xml:space="preserve"> na podstawie porozumień (umów) między jednostkami samorządu terytorialnego w 2009 r.</t>
  </si>
  <si>
    <t>Gmina Miejska Iława -      32.000,-</t>
  </si>
  <si>
    <t>Gmina Kisielice: 9.760,-zł</t>
  </si>
  <si>
    <t>Powiat Nidzica - 42.556,-zł</t>
  </si>
  <si>
    <t>Powiat Malborski - 7.906,-zł</t>
  </si>
  <si>
    <t>Powiat Kwidzyński -  7.906,-zł</t>
  </si>
  <si>
    <t>Powiat Ostróda-  7.906,-zł</t>
  </si>
  <si>
    <t>Zintegrowany system promocji turystycznej obszaru Kanału Elbląskiego</t>
  </si>
  <si>
    <t>Gmina Miejska Iława - 30.000 zł</t>
  </si>
  <si>
    <t>Gmina Wiejska Iława - 25.000 zł</t>
  </si>
  <si>
    <t>Gmina Miejska Zalewo - 15.000 zł</t>
  </si>
  <si>
    <t>Miasto Toruń -      4.165,-zł</t>
  </si>
  <si>
    <t>Powiat Grodzki Elbląg -  35.575,-zł</t>
  </si>
  <si>
    <t>Powiat Ostródzki -         55.339,-zł</t>
  </si>
  <si>
    <t>Powiat Gołdap - 22.799,-zł</t>
  </si>
  <si>
    <t>Gmina Miejska Zalewo: 31.672,-zł</t>
  </si>
  <si>
    <t>Wydatki inwestycyjne jednoroczne w 2009 r.</t>
  </si>
  <si>
    <t>Montaż instalacji monitorującej</t>
  </si>
  <si>
    <t>Wymiana centrali alarmowej na budynku</t>
  </si>
  <si>
    <t>Sieć bezprzewodowa PIAP (Urzad)</t>
  </si>
  <si>
    <t>Agregat prądotwórczy dużej mocy (20KW) do budynku Starostwa</t>
  </si>
  <si>
    <t>Montaż instalacji przeciwpożarowej</t>
  </si>
  <si>
    <t>POWIATOWE URZĘDY PRACY</t>
  </si>
  <si>
    <t>Powiatowy Urząd Pracy</t>
  </si>
  <si>
    <t>Znakowanie turystyczne regionu Warmii i Mazur -12.470,-zł</t>
  </si>
  <si>
    <t>Porozumienie z Samorządem Województwa Warmińsko-Mazurskiego</t>
  </si>
  <si>
    <t>Miasto Iława - 584.391,-zł</t>
  </si>
  <si>
    <t>Zintegrowany system promocji turystycznej obszaru Kanału Elbląskiego "Program rozwoju turystuki w obszarze Kanału Elbląskiego i Pojezierza Iławskiego" - 88.800,-zł</t>
  </si>
  <si>
    <t xml:space="preserve">Zakup kserokopiarek </t>
  </si>
  <si>
    <t>Starostwo Powiatowe</t>
  </si>
  <si>
    <t>Zakup serwera</t>
  </si>
  <si>
    <t>Rok 2011</t>
  </si>
  <si>
    <t>Rok budżetowy 2009 (6+7+8+9)</t>
  </si>
  <si>
    <t>Starostwo Powiatowe w Iławie</t>
  </si>
  <si>
    <t>B</t>
  </si>
  <si>
    <t>Budowa pełnowymiarowej Sali gimnastycznej przy Zespole Szkół im. Konstytucji 3 Maja w Iławie (2008-2010)</t>
  </si>
  <si>
    <t>Przebudowa ulicy Królowej Jadwigi od ulicy Niepodległości oraz skrzyżowanie ulicy Królowej Jadwigi i ulicy Sobieskiego w Iławie (2008-2009)</t>
  </si>
  <si>
    <t>Przebudowa drogi powiatowej nr 1329 w Iławie, ulicy Dąbrowskiego i ul. Zalewskiej (2007-2012)</t>
  </si>
  <si>
    <t>Zespół Szkół im. Konstytucji                       3 Maja w Iławie</t>
  </si>
  <si>
    <t>Miasto Gmina Susz - 385.000,-</t>
  </si>
  <si>
    <t>Miasto Gmina Kisielice - 297.500,-</t>
  </si>
  <si>
    <t>Gmina Miejska Lubawa - 232.000,-</t>
  </si>
  <si>
    <t>Umowa o wsparcie finansowe z jst na współudział w finansowaniu dróg powiatowych w ramach Narodowego Programu Przebudowy Dróg Lokalnych 2008-2001</t>
  </si>
  <si>
    <t>Przebudowa drogi powiatowej nr 1329 w Iławie, ulicy Dąbrowskiego i ul. Zalewskiej - Miasto Iława</t>
  </si>
  <si>
    <t>Przebudowa ulicy Królowej Jadwigi od ulicy Niepodległości oraz skrzyżowanie ulicy Królowej Jadwigi i ulicy Sobieskiego w Iławie - Miasto Iława</t>
  </si>
  <si>
    <t>Poprawa dostępności komunikacyjnej miasta - przebudowa drogi pow. ul. Rzepnikowskiego w Lubawie - Miasto Lubawa</t>
  </si>
  <si>
    <t xml:space="preserve">Umowa o wsparcie finansowe z jst na współudział w finansowaniu bieżącym dróg powiatowych </t>
  </si>
  <si>
    <t>Umowa o wsparcie finansowe z jst na współudział w finansowaniu inwestycyjnym dróg powiatowych z wykorzystaniem środków z UE</t>
  </si>
  <si>
    <t>Miasto Lubawa - 457.790,-zł</t>
  </si>
  <si>
    <t>Projekt, wykonanie i montaż instalacji elektrycznej</t>
  </si>
  <si>
    <t>Dostosowanie pomieszczeń po PUP w Iławie do potrzeb Wydziałów Starostwa Powiatowego</t>
  </si>
  <si>
    <t>Przebudowa instalacji komputerowej</t>
  </si>
  <si>
    <t>Zakup samochodu pożarniczego ciężkiego ratowniczo-gaśniczego</t>
  </si>
  <si>
    <t>Zakup klimatyzacji do serwerowni</t>
  </si>
  <si>
    <t>Źródła sfinansowania deficytu lub rozdysponowanie                                                           nadwyżki budżetowej w 2009 r.</t>
  </si>
  <si>
    <t>* A Środki i dotacje otrzymane od innych jst oraz innych jednostek zaliczanych do sektora finansów publicznych</t>
  </si>
  <si>
    <t>*  A  Dotacje i środki z budżetu państwa (np.. Od Wojewody, MEN, UKSiS)</t>
  </si>
  <si>
    <t xml:space="preserve">   B  Środki i dotacje otrzymane od innych jst oraz innych jednostek zaliczanych do sektora finansów publicznych</t>
  </si>
  <si>
    <t xml:space="preserve">   C  Inne źródła</t>
  </si>
  <si>
    <t>Jednostka organizacyjna realizująca zadanie lub koordynująca program</t>
  </si>
  <si>
    <t>Gmina Wiejska Lubawa: 11.580,-zł</t>
  </si>
  <si>
    <t>Projekt i budowa chodnika dł. 650 m w miejscowości Grabowo do szkoły - droga powiatowa Nr 1214N Kałduny-Rożental-Wałdyki (2007-2011)</t>
  </si>
  <si>
    <t>Poprawa dostępności komunikacyjnej miasta - przebudowa drogi pow. ul. Rzepnikowskiego w Lubawie (2007-2010)</t>
  </si>
  <si>
    <t>Projekt i przebudowa drogi powiatowej Nr 1214N Kałduny-Rożental-Wałdyki na odcinku od drogi krajowej Nr 16 o długości 3,1 km (2009-2011)</t>
  </si>
  <si>
    <t>Limity wydatków na wieloletnie programy inwestycyjne w latach 2009-2011</t>
  </si>
  <si>
    <t>Zakup kosiarki bijakowej</t>
  </si>
  <si>
    <t>Zakup kserokopiarki</t>
  </si>
  <si>
    <t>ZSR Kisielice</t>
  </si>
  <si>
    <t>dotacje</t>
  </si>
  <si>
    <t>Wydatki ogółem (7+11)</t>
  </si>
  <si>
    <t xml:space="preserve">Całoroczne utrzymanie dróg powiatowych w miastach, w tym: </t>
  </si>
  <si>
    <t>Gmina Susz -                   29.300,-</t>
  </si>
  <si>
    <t>Gmina Kisielice -              14.000,-</t>
  </si>
  <si>
    <t>Gmina Miejska Zalewo -  37.500,-</t>
  </si>
  <si>
    <t>Partycypacja w kosztach utrzymania placówki opiekuńczo-wychowawczej "Słoneczko" w Zalewie</t>
  </si>
  <si>
    <t>Dotacja na pokrycie kosztów utrzymania dziecka w rodzinie zastępczej</t>
  </si>
  <si>
    <t>Powiat Kwidzyński -      13.835,-zł</t>
  </si>
  <si>
    <t>Pokrywanie kosztów utrzymania dzieci i młodzieży z terenu naszego powiatu umieszczonych w placówkach opiekuńczo-wychowawczych na terenie innego powiatu</t>
  </si>
  <si>
    <t>Dotacja dla budżetu Powiatu Działdowskiego na pokrycie kosztów utrzymania dzieci w rodzinie zastępczej</t>
  </si>
  <si>
    <t>Wydatki bieżące</t>
  </si>
  <si>
    <t>Nazwa</t>
  </si>
  <si>
    <t>Nazwa zadania inwestycyjnego okres realizacji (w latach)</t>
  </si>
  <si>
    <t>Łączne koszty finansowe</t>
  </si>
  <si>
    <t>11.</t>
  </si>
  <si>
    <t>12.</t>
  </si>
  <si>
    <t>Dochody własne jst</t>
  </si>
  <si>
    <t>środki pochodzące z innych źr*</t>
  </si>
  <si>
    <t>środki wymienione w art.. 5 ust. 1 pkt 2 i 3 u.f.p.</t>
  </si>
  <si>
    <t>PLANOWANE WYDATKI</t>
  </si>
  <si>
    <t>W TYM: ŹRÓDŁA FINANSOWANIA</t>
  </si>
  <si>
    <t>w tym wydatki na wieloletnie programy inwestycyjne</t>
  </si>
  <si>
    <t>§</t>
  </si>
  <si>
    <t>Gmina Wiejska Lubawa - 100.000 zł</t>
  </si>
  <si>
    <t xml:space="preserve">Pomoc finansowa na realizację zadania w zakresie prowadzenia zajęć rekreacyjno-sportowych dla dzieci i młodzieży w zakresie żeglarstwa </t>
  </si>
  <si>
    <t>Gmina Miejska Iława - 36.800,-zł</t>
  </si>
  <si>
    <t xml:space="preserve">Kredyty </t>
  </si>
  <si>
    <t>Pożyczki na finansowanie zadań realizowanych z udziałem środków pochodzacych z budżetu UE</t>
  </si>
  <si>
    <t>§ 903</t>
  </si>
  <si>
    <t>§ 951</t>
  </si>
  <si>
    <t>§ 941 do § 944</t>
  </si>
  <si>
    <t>Obligacje skarbowe</t>
  </si>
  <si>
    <t>§ 911</t>
  </si>
  <si>
    <t>Inne papiery wartościowe</t>
  </si>
  <si>
    <t>§ 931</t>
  </si>
  <si>
    <t>Inne źródła ( wolne środki)</t>
  </si>
  <si>
    <t>Spłaty pożyczek otrzymanych na finansowanie zadań realizowanych z udziałem środków pochodzących z budzetu UE</t>
  </si>
  <si>
    <t>§ 963</t>
  </si>
  <si>
    <t>Udzielone pożyczki</t>
  </si>
  <si>
    <t xml:space="preserve">Lokaty </t>
  </si>
  <si>
    <t>§ 971</t>
  </si>
  <si>
    <t>OGÓŁEM</t>
  </si>
  <si>
    <t>Wydatki majątkowe</t>
  </si>
  <si>
    <t>Wykup obligacji</t>
  </si>
  <si>
    <t>4.</t>
  </si>
  <si>
    <t>Dział</t>
  </si>
  <si>
    <t>Rozdział</t>
  </si>
  <si>
    <t>Treść</t>
  </si>
  <si>
    <t>Kwota</t>
  </si>
  <si>
    <t>L.p.</t>
  </si>
  <si>
    <t>I.</t>
  </si>
  <si>
    <t>1.</t>
  </si>
  <si>
    <t>2.</t>
  </si>
  <si>
    <t>3.</t>
  </si>
  <si>
    <t>II.</t>
  </si>
  <si>
    <t>III.</t>
  </si>
  <si>
    <t>5.</t>
  </si>
  <si>
    <t>6.</t>
  </si>
  <si>
    <t>Pomoc finansowa na realizację zadania inwestycyjnego tj. zakup ciężkiego samochodu ratowniczo-gaśniczego</t>
  </si>
  <si>
    <t>Gmina Miejska Iława - 50.000 zł</t>
  </si>
  <si>
    <t>Klasyfikacja</t>
  </si>
  <si>
    <t>przychodów i rozchodów</t>
  </si>
  <si>
    <t>Planowane dochody</t>
  </si>
  <si>
    <t>Planowane wydatki</t>
  </si>
  <si>
    <t>Nadwyżka budżetu z lat ubiegłych</t>
  </si>
  <si>
    <t>Wykup papierów wartościowych</t>
  </si>
  <si>
    <t>Spłata kredytu</t>
  </si>
  <si>
    <t>7.</t>
  </si>
  <si>
    <t>IV.</t>
  </si>
  <si>
    <t>8.</t>
  </si>
  <si>
    <t>Przychody ogółem:</t>
  </si>
  <si>
    <t>Spłaty pożyczek udzielonych</t>
  </si>
  <si>
    <t>Prywatyzacja majątku j.s.t.</t>
  </si>
  <si>
    <t>Rozchody ogółem:</t>
  </si>
  <si>
    <t>Rozchody z tytułu innych rozliczeń</t>
  </si>
  <si>
    <t>§ 992</t>
  </si>
  <si>
    <t>§ 995</t>
  </si>
  <si>
    <t>§ 994</t>
  </si>
  <si>
    <t>§ 982</t>
  </si>
  <si>
    <t>Spłaty pożyczek</t>
  </si>
  <si>
    <t>§ 952</t>
  </si>
  <si>
    <t>§ 955</t>
  </si>
  <si>
    <t xml:space="preserve">§ od 941 do 944 </t>
  </si>
  <si>
    <t>§ 957</t>
  </si>
  <si>
    <t>Nadwyżka/Deficyt    I  - II</t>
  </si>
  <si>
    <t xml:space="preserve">Pożyczki </t>
  </si>
  <si>
    <t>V.</t>
  </si>
  <si>
    <t>VI.</t>
  </si>
  <si>
    <t>VII.</t>
  </si>
  <si>
    <t>Wydatki nie znajdujące pokrycia w planowanych dochodach (II - VI)</t>
  </si>
  <si>
    <t>VIII.</t>
  </si>
  <si>
    <t xml:space="preserve">                                      do Uchwały Zarządu Powiatu Nr 132/463/09</t>
  </si>
  <si>
    <t xml:space="preserve">                                      do Uchwały Zarzadu Powiatu Nr 132/463/09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</si>
</sst>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"/>
    <numFmt numFmtId="166" formatCode="#,##0.000"/>
    <numFmt numFmtId="167" formatCode="0.0"/>
    <numFmt numFmtId="168" formatCode="0.000%"/>
    <numFmt numFmtId="169" formatCode="0.0000%"/>
    <numFmt numFmtId="170" formatCode="0.0%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#,##0.0000"/>
    <numFmt numFmtId="175" formatCode="#,##0.00\ _z_ł"/>
  </numFmts>
  <fonts count="21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1"/>
      <name val="Times New Roman CE"/>
      <family val="1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10"/>
      <color indexed="10"/>
      <name val="Arial CE"/>
      <family val="2"/>
    </font>
    <font>
      <sz val="13"/>
      <name val="Arial CE"/>
      <family val="2"/>
    </font>
    <font>
      <b/>
      <sz val="13"/>
      <name val="Arial CE"/>
      <family val="2"/>
    </font>
    <font>
      <b/>
      <sz val="10"/>
      <color indexed="10"/>
      <name val="Arial CE"/>
      <family val="2"/>
    </font>
    <font>
      <b/>
      <sz val="8"/>
      <name val="Arial"/>
      <family val="2"/>
    </font>
    <font>
      <sz val="11"/>
      <color indexed="10"/>
      <name val="Times New Roman CE"/>
      <family val="1"/>
    </font>
    <font>
      <b/>
      <sz val="11"/>
      <name val="Times New Roman CE"/>
      <family val="1"/>
    </font>
    <font>
      <sz val="6"/>
      <name val="Arial CE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3" fontId="0" fillId="0" borderId="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3" fontId="6" fillId="0" borderId="0" xfId="0" applyNumberFormat="1" applyFont="1" applyAlignment="1">
      <alignment horizontal="lef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4" fontId="0" fillId="0" borderId="18" xfId="0" applyNumberFormat="1" applyFont="1" applyBorder="1" applyAlignment="1">
      <alignment horizontal="right" vertical="center" wrapText="1"/>
    </xf>
    <xf numFmtId="4" fontId="0" fillId="0" borderId="17" xfId="0" applyNumberFormat="1" applyFont="1" applyBorder="1" applyAlignment="1">
      <alignment horizontal="right" vertical="center" wrapText="1"/>
    </xf>
    <xf numFmtId="4" fontId="0" fillId="0" borderId="19" xfId="0" applyNumberFormat="1" applyFont="1" applyBorder="1" applyAlignment="1">
      <alignment horizontal="right" vertical="center" wrapText="1"/>
    </xf>
    <xf numFmtId="4" fontId="10" fillId="0" borderId="20" xfId="0" applyNumberFormat="1" applyFont="1" applyBorder="1" applyAlignment="1">
      <alignment horizontal="right" vertical="center" wrapText="1"/>
    </xf>
    <xf numFmtId="4" fontId="10" fillId="0" borderId="21" xfId="0" applyNumberFormat="1" applyFont="1" applyBorder="1" applyAlignment="1">
      <alignment horizontal="right" vertical="center" wrapText="1"/>
    </xf>
    <xf numFmtId="4" fontId="10" fillId="0" borderId="22" xfId="0" applyNumberFormat="1" applyFont="1" applyBorder="1" applyAlignment="1">
      <alignment horizontal="right" vertical="center" wrapText="1"/>
    </xf>
    <xf numFmtId="4" fontId="10" fillId="0" borderId="23" xfId="0" applyNumberFormat="1" applyFont="1" applyBorder="1" applyAlignment="1">
      <alignment horizontal="right" vertical="center" wrapText="1"/>
    </xf>
    <xf numFmtId="4" fontId="10" fillId="0" borderId="16" xfId="0" applyNumberFormat="1" applyFont="1" applyBorder="1" applyAlignment="1">
      <alignment horizontal="right" vertical="center" wrapText="1"/>
    </xf>
    <xf numFmtId="4" fontId="10" fillId="0" borderId="24" xfId="0" applyNumberFormat="1" applyFont="1" applyBorder="1" applyAlignment="1">
      <alignment horizontal="right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wrapText="1"/>
    </xf>
    <xf numFmtId="0" fontId="13" fillId="0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0" fillId="0" borderId="20" xfId="0" applyNumberFormat="1" applyFont="1" applyBorder="1" applyAlignment="1">
      <alignment horizontal="right" vertical="center" wrapText="1"/>
    </xf>
    <xf numFmtId="4" fontId="0" fillId="0" borderId="21" xfId="0" applyNumberFormat="1" applyFont="1" applyBorder="1" applyAlignment="1">
      <alignment horizontal="right" vertical="center" wrapText="1"/>
    </xf>
    <xf numFmtId="4" fontId="0" fillId="0" borderId="22" xfId="0" applyNumberFormat="1" applyFont="1" applyBorder="1" applyAlignment="1">
      <alignment horizontal="right" vertical="center" wrapText="1"/>
    </xf>
    <xf numFmtId="4" fontId="0" fillId="0" borderId="23" xfId="0" applyNumberFormat="1" applyFont="1" applyBorder="1" applyAlignment="1">
      <alignment horizontal="right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4" fontId="0" fillId="0" borderId="24" xfId="0" applyNumberFormat="1" applyFont="1" applyBorder="1" applyAlignment="1">
      <alignment horizontal="right" vertical="center" wrapText="1"/>
    </xf>
    <xf numFmtId="4" fontId="0" fillId="0" borderId="10" xfId="0" applyNumberFormat="1" applyFont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center"/>
    </xf>
    <xf numFmtId="0" fontId="10" fillId="0" borderId="17" xfId="0" applyFont="1" applyBorder="1" applyAlignment="1">
      <alignment wrapText="1"/>
    </xf>
    <xf numFmtId="3" fontId="1" fillId="0" borderId="8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16" fillId="0" borderId="25" xfId="0" applyNumberFormat="1" applyFont="1" applyBorder="1" applyAlignment="1">
      <alignment vertical="center"/>
    </xf>
    <xf numFmtId="3" fontId="16" fillId="0" borderId="26" xfId="0" applyNumberFormat="1" applyFont="1" applyBorder="1" applyAlignment="1">
      <alignment vertical="center"/>
    </xf>
    <xf numFmtId="3" fontId="16" fillId="2" borderId="27" xfId="0" applyNumberFormat="1" applyFont="1" applyFill="1" applyBorder="1" applyAlignment="1">
      <alignment vertical="center"/>
    </xf>
    <xf numFmtId="3" fontId="16" fillId="0" borderId="28" xfId="0" applyNumberFormat="1" applyFont="1" applyBorder="1" applyAlignment="1">
      <alignment vertical="center"/>
    </xf>
    <xf numFmtId="3" fontId="6" fillId="0" borderId="35" xfId="0" applyNumberFormat="1" applyFont="1" applyBorder="1" applyAlignment="1">
      <alignment vertical="center"/>
    </xf>
    <xf numFmtId="3" fontId="6" fillId="0" borderId="36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3" fontId="6" fillId="0" borderId="37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3" fontId="6" fillId="0" borderId="38" xfId="0" applyNumberFormat="1" applyFont="1" applyBorder="1" applyAlignment="1">
      <alignment vertical="center"/>
    </xf>
    <xf numFmtId="0" fontId="9" fillId="0" borderId="28" xfId="0" applyFont="1" applyFill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16" fillId="0" borderId="28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26" xfId="0" applyFont="1" applyBorder="1" applyAlignment="1">
      <alignment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0" fontId="19" fillId="0" borderId="27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 wrapText="1"/>
    </xf>
    <xf numFmtId="3" fontId="0" fillId="0" borderId="16" xfId="0" applyNumberFormat="1" applyFont="1" applyFill="1" applyBorder="1" applyAlignment="1">
      <alignment vertical="center" wrapText="1"/>
    </xf>
    <xf numFmtId="3" fontId="10" fillId="0" borderId="8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4" fontId="13" fillId="0" borderId="20" xfId="0" applyNumberFormat="1" applyFont="1" applyFill="1" applyBorder="1" applyAlignment="1">
      <alignment horizontal="right" vertical="center" wrapText="1"/>
    </xf>
    <xf numFmtId="4" fontId="13" fillId="0" borderId="23" xfId="0" applyNumberFormat="1" applyFont="1" applyFill="1" applyBorder="1" applyAlignment="1">
      <alignment horizontal="right" vertical="center" wrapText="1"/>
    </xf>
    <xf numFmtId="4" fontId="13" fillId="0" borderId="20" xfId="0" applyNumberFormat="1" applyFont="1" applyFill="1" applyBorder="1" applyAlignment="1">
      <alignment horizontal="center" vertical="center" wrapText="1"/>
    </xf>
    <xf numFmtId="4" fontId="13" fillId="0" borderId="23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right" vertical="center" wrapText="1"/>
    </xf>
    <xf numFmtId="3" fontId="0" fillId="0" borderId="24" xfId="0" applyNumberFormat="1" applyFont="1" applyFill="1" applyBorder="1" applyAlignment="1">
      <alignment horizontal="righ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horizontal="lef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wrapText="1"/>
    </xf>
    <xf numFmtId="0" fontId="7" fillId="0" borderId="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/>
    </xf>
    <xf numFmtId="0" fontId="10" fillId="0" borderId="23" xfId="0" applyFont="1" applyBorder="1" applyAlignment="1">
      <alignment horizontal="center" vertical="top" wrapText="1"/>
    </xf>
    <xf numFmtId="0" fontId="10" fillId="0" borderId="16" xfId="0" applyFont="1" applyBorder="1" applyAlignment="1">
      <alignment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4" fontId="0" fillId="0" borderId="17" xfId="0" applyNumberFormat="1" applyFont="1" applyFill="1" applyBorder="1" applyAlignment="1">
      <alignment horizontal="right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4" fontId="0" fillId="0" borderId="20" xfId="0" applyNumberFormat="1" applyFont="1" applyFill="1" applyBorder="1" applyAlignment="1">
      <alignment horizontal="right" vertical="center" wrapText="1"/>
    </xf>
    <xf numFmtId="4" fontId="0" fillId="0" borderId="21" xfId="0" applyNumberFormat="1" applyFont="1" applyFill="1" applyBorder="1" applyAlignment="1">
      <alignment horizontal="right" vertical="center" wrapText="1"/>
    </xf>
    <xf numFmtId="4" fontId="0" fillId="0" borderId="22" xfId="0" applyNumberFormat="1" applyFont="1" applyFill="1" applyBorder="1" applyAlignment="1">
      <alignment horizontal="right" vertical="center" wrapText="1"/>
    </xf>
    <xf numFmtId="0" fontId="20" fillId="0" borderId="24" xfId="0" applyFont="1" applyFill="1" applyBorder="1" applyAlignment="1">
      <alignment horizontal="center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0" fillId="0" borderId="23" xfId="0" applyNumberFormat="1" applyFont="1" applyFill="1" applyBorder="1" applyAlignment="1">
      <alignment horizontal="right" vertical="center" wrapText="1"/>
    </xf>
    <xf numFmtId="4" fontId="0" fillId="0" borderId="24" xfId="0" applyNumberFormat="1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vertical="center" wrapText="1"/>
    </xf>
    <xf numFmtId="3" fontId="0" fillId="0" borderId="8" xfId="0" applyNumberFormat="1" applyFont="1" applyFill="1" applyBorder="1" applyAlignment="1">
      <alignment vertical="center" wrapText="1"/>
    </xf>
    <xf numFmtId="0" fontId="0" fillId="0" borderId="24" xfId="0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vertical="center" wrapText="1"/>
    </xf>
    <xf numFmtId="0" fontId="10" fillId="0" borderId="8" xfId="0" applyFont="1" applyBorder="1" applyAlignment="1">
      <alignment horizontal="center" vertical="top" wrapText="1"/>
    </xf>
    <xf numFmtId="0" fontId="10" fillId="0" borderId="10" xfId="0" applyFont="1" applyBorder="1" applyAlignment="1">
      <alignment wrapText="1"/>
    </xf>
    <xf numFmtId="0" fontId="8" fillId="0" borderId="16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4" fontId="0" fillId="0" borderId="8" xfId="0" applyNumberFormat="1" applyFont="1" applyBorder="1" applyAlignment="1">
      <alignment horizontal="right" vertical="center" wrapText="1"/>
    </xf>
    <xf numFmtId="4" fontId="0" fillId="0" borderId="3" xfId="0" applyNumberFormat="1" applyFont="1" applyBorder="1" applyAlignment="1">
      <alignment horizontal="right" vertical="center" wrapText="1"/>
    </xf>
    <xf numFmtId="4" fontId="3" fillId="0" borderId="8" xfId="0" applyNumberFormat="1" applyFont="1" applyFill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4" fontId="3" fillId="0" borderId="18" xfId="0" applyNumberFormat="1" applyFont="1" applyBorder="1" applyAlignment="1">
      <alignment horizontal="right" vertical="center" wrapText="1"/>
    </xf>
    <xf numFmtId="4" fontId="3" fillId="0" borderId="17" xfId="0" applyNumberFormat="1" applyFont="1" applyBorder="1" applyAlignment="1">
      <alignment horizontal="right" vertical="center" wrapText="1"/>
    </xf>
    <xf numFmtId="4" fontId="3" fillId="0" borderId="19" xfId="0" applyNumberFormat="1" applyFont="1" applyBorder="1" applyAlignment="1">
      <alignment horizontal="right" vertical="center" wrapText="1"/>
    </xf>
    <xf numFmtId="4" fontId="0" fillId="0" borderId="17" xfId="0" applyNumberFormat="1" applyBorder="1" applyAlignment="1">
      <alignment vertical="center" wrapText="1"/>
    </xf>
    <xf numFmtId="4" fontId="0" fillId="0" borderId="21" xfId="0" applyNumberFormat="1" applyBorder="1" applyAlignment="1">
      <alignment vertical="center" wrapText="1"/>
    </xf>
    <xf numFmtId="4" fontId="0" fillId="0" borderId="16" xfId="0" applyNumberFormat="1" applyBorder="1" applyAlignment="1">
      <alignment vertical="center" wrapText="1"/>
    </xf>
    <xf numFmtId="4" fontId="10" fillId="0" borderId="17" xfId="0" applyNumberFormat="1" applyFont="1" applyBorder="1" applyAlignment="1">
      <alignment vertical="center" wrapText="1"/>
    </xf>
    <xf numFmtId="4" fontId="10" fillId="0" borderId="16" xfId="0" applyNumberFormat="1" applyFont="1" applyBorder="1" applyAlignment="1">
      <alignment vertical="center" wrapText="1"/>
    </xf>
    <xf numFmtId="4" fontId="10" fillId="0" borderId="21" xfId="0" applyNumberFormat="1" applyFont="1" applyBorder="1" applyAlignment="1">
      <alignment vertical="center" wrapText="1"/>
    </xf>
    <xf numFmtId="4" fontId="0" fillId="0" borderId="16" xfId="0" applyNumberFormat="1" applyBorder="1" applyAlignment="1">
      <alignment vertical="center"/>
    </xf>
    <xf numFmtId="4" fontId="0" fillId="0" borderId="24" xfId="0" applyNumberFormat="1" applyBorder="1" applyAlignment="1">
      <alignment vertical="center"/>
    </xf>
    <xf numFmtId="4" fontId="0" fillId="0" borderId="17" xfId="0" applyNumberFormat="1" applyBorder="1" applyAlignment="1">
      <alignment vertical="center"/>
    </xf>
    <xf numFmtId="4" fontId="0" fillId="0" borderId="21" xfId="0" applyNumberFormat="1" applyBorder="1" applyAlignment="1">
      <alignment vertical="center"/>
    </xf>
    <xf numFmtId="3" fontId="0" fillId="0" borderId="3" xfId="0" applyNumberFormat="1" applyFont="1" applyFill="1" applyBorder="1" applyAlignment="1">
      <alignment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top" wrapText="1"/>
    </xf>
    <xf numFmtId="4" fontId="0" fillId="0" borderId="17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4" fontId="0" fillId="0" borderId="17" xfId="0" applyNumberFormat="1" applyFont="1" applyBorder="1" applyAlignment="1">
      <alignment vertical="center" wrapText="1"/>
    </xf>
    <xf numFmtId="4" fontId="0" fillId="0" borderId="16" xfId="0" applyNumberFormat="1" applyFont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 wrapText="1"/>
    </xf>
    <xf numFmtId="3" fontId="3" fillId="0" borderId="8" xfId="0" applyNumberFormat="1" applyFont="1" applyFill="1" applyBorder="1" applyAlignment="1">
      <alignment vertical="center" wrapText="1"/>
    </xf>
    <xf numFmtId="3" fontId="1" fillId="0" borderId="8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8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3" fontId="0" fillId="0" borderId="17" xfId="0" applyNumberFormat="1" applyFont="1" applyFill="1" applyBorder="1" applyAlignment="1">
      <alignment horizontal="right" vertical="center" wrapText="1"/>
    </xf>
    <xf numFmtId="3" fontId="0" fillId="0" borderId="21" xfId="0" applyNumberFormat="1" applyFont="1" applyFill="1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horizontal="right" vertical="center" wrapText="1"/>
    </xf>
    <xf numFmtId="3" fontId="0" fillId="0" borderId="18" xfId="0" applyNumberFormat="1" applyFont="1" applyFill="1" applyBorder="1" applyAlignment="1">
      <alignment horizontal="right" vertical="center" wrapText="1"/>
    </xf>
    <xf numFmtId="3" fontId="0" fillId="0" borderId="20" xfId="0" applyNumberFormat="1" applyFont="1" applyFill="1" applyBorder="1" applyAlignment="1">
      <alignment horizontal="right" vertical="center" wrapText="1"/>
    </xf>
    <xf numFmtId="3" fontId="0" fillId="0" borderId="23" xfId="0" applyNumberFormat="1" applyFont="1" applyFill="1" applyBorder="1" applyAlignment="1">
      <alignment horizontal="right" vertical="center" wrapText="1"/>
    </xf>
    <xf numFmtId="3" fontId="0" fillId="0" borderId="19" xfId="0" applyNumberFormat="1" applyFont="1" applyFill="1" applyBorder="1" applyAlignment="1">
      <alignment vertical="center" wrapText="1"/>
    </xf>
    <xf numFmtId="3" fontId="0" fillId="0" borderId="22" xfId="0" applyNumberFormat="1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10" fillId="0" borderId="17" xfId="0" applyNumberFormat="1" applyFont="1" applyFill="1" applyBorder="1" applyAlignment="1">
      <alignment vertical="center" wrapText="1"/>
    </xf>
    <xf numFmtId="3" fontId="10" fillId="0" borderId="21" xfId="0" applyNumberFormat="1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 wrapText="1"/>
    </xf>
    <xf numFmtId="3" fontId="0" fillId="0" borderId="17" xfId="0" applyNumberFormat="1" applyFont="1" applyFill="1" applyBorder="1" applyAlignment="1">
      <alignment vertical="center" wrapText="1"/>
    </xf>
    <xf numFmtId="3" fontId="0" fillId="0" borderId="21" xfId="0" applyNumberFormat="1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3" fontId="0" fillId="0" borderId="18" xfId="0" applyNumberFormat="1" applyFont="1" applyFill="1" applyBorder="1" applyAlignment="1">
      <alignment vertical="center" wrapText="1"/>
    </xf>
    <xf numFmtId="3" fontId="0" fillId="0" borderId="20" xfId="0" applyNumberFormat="1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 horizontal="right" vertical="center" wrapText="1"/>
    </xf>
    <xf numFmtId="3" fontId="0" fillId="0" borderId="8" xfId="0" applyNumberFormat="1" applyFont="1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4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4" fontId="0" fillId="0" borderId="21" xfId="0" applyNumberFormat="1" applyFont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0</xdr:rowOff>
    </xdr:from>
    <xdr:ext cx="85725" cy="200025"/>
    <xdr:sp>
      <xdr:nvSpPr>
        <xdr:cNvPr id="1" name="TextBox 1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2" name="TextBox 2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3" name="TextBox 3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4" name="TextBox 4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5" name="TextBox 5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6" name="TextBox 6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7" name="TextBox 7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85725" cy="200025"/>
    <xdr:sp>
      <xdr:nvSpPr>
        <xdr:cNvPr id="8" name="TextBox 8"/>
        <xdr:cNvSpPr txBox="1">
          <a:spLocks noChangeArrowheads="1"/>
        </xdr:cNvSpPr>
      </xdr:nvSpPr>
      <xdr:spPr>
        <a:xfrm>
          <a:off x="4076700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1" name="Line 6"/>
        <xdr:cNvSpPr>
          <a:spLocks/>
        </xdr:cNvSpPr>
      </xdr:nvSpPr>
      <xdr:spPr>
        <a:xfrm>
          <a:off x="1514475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sp>
      <xdr:nvSpPr>
        <xdr:cNvPr id="2" name="Line 7"/>
        <xdr:cNvSpPr>
          <a:spLocks/>
        </xdr:cNvSpPr>
      </xdr:nvSpPr>
      <xdr:spPr>
        <a:xfrm>
          <a:off x="1504950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3" name="Line 8"/>
        <xdr:cNvSpPr>
          <a:spLocks/>
        </xdr:cNvSpPr>
      </xdr:nvSpPr>
      <xdr:spPr>
        <a:xfrm>
          <a:off x="1514475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4" name="Line 9"/>
        <xdr:cNvSpPr>
          <a:spLocks/>
        </xdr:cNvSpPr>
      </xdr:nvSpPr>
      <xdr:spPr>
        <a:xfrm>
          <a:off x="1514475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5" name="Line 10"/>
        <xdr:cNvSpPr>
          <a:spLocks/>
        </xdr:cNvSpPr>
      </xdr:nvSpPr>
      <xdr:spPr>
        <a:xfrm>
          <a:off x="1514475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6" name="Line 11"/>
        <xdr:cNvSpPr>
          <a:spLocks/>
        </xdr:cNvSpPr>
      </xdr:nvSpPr>
      <xdr:spPr>
        <a:xfrm>
          <a:off x="1514475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76200</xdr:colOff>
      <xdr:row>18</xdr:row>
      <xdr:rowOff>0</xdr:rowOff>
    </xdr:to>
    <xdr:sp>
      <xdr:nvSpPr>
        <xdr:cNvPr id="7" name="Line 12"/>
        <xdr:cNvSpPr>
          <a:spLocks/>
        </xdr:cNvSpPr>
      </xdr:nvSpPr>
      <xdr:spPr>
        <a:xfrm>
          <a:off x="1504950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8" name="Line 13"/>
        <xdr:cNvSpPr>
          <a:spLocks/>
        </xdr:cNvSpPr>
      </xdr:nvSpPr>
      <xdr:spPr>
        <a:xfrm>
          <a:off x="1514475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18</xdr:row>
      <xdr:rowOff>0</xdr:rowOff>
    </xdr:from>
    <xdr:to>
      <xdr:col>4</xdr:col>
      <xdr:colOff>85725</xdr:colOff>
      <xdr:row>18</xdr:row>
      <xdr:rowOff>0</xdr:rowOff>
    </xdr:to>
    <xdr:sp>
      <xdr:nvSpPr>
        <xdr:cNvPr id="9" name="Line 14"/>
        <xdr:cNvSpPr>
          <a:spLocks/>
        </xdr:cNvSpPr>
      </xdr:nvSpPr>
      <xdr:spPr>
        <a:xfrm>
          <a:off x="1514475" y="3333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0" name="Line 16"/>
        <xdr:cNvSpPr>
          <a:spLocks/>
        </xdr:cNvSpPr>
      </xdr:nvSpPr>
      <xdr:spPr>
        <a:xfrm>
          <a:off x="1514475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76200</xdr:colOff>
      <xdr:row>40</xdr:row>
      <xdr:rowOff>0</xdr:rowOff>
    </xdr:to>
    <xdr:sp>
      <xdr:nvSpPr>
        <xdr:cNvPr id="11" name="Line 17"/>
        <xdr:cNvSpPr>
          <a:spLocks/>
        </xdr:cNvSpPr>
      </xdr:nvSpPr>
      <xdr:spPr>
        <a:xfrm>
          <a:off x="1504950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2" name="Line 18"/>
        <xdr:cNvSpPr>
          <a:spLocks/>
        </xdr:cNvSpPr>
      </xdr:nvSpPr>
      <xdr:spPr>
        <a:xfrm>
          <a:off x="1514475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3" name="Line 19"/>
        <xdr:cNvSpPr>
          <a:spLocks/>
        </xdr:cNvSpPr>
      </xdr:nvSpPr>
      <xdr:spPr>
        <a:xfrm>
          <a:off x="1514475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4" name="Line 20"/>
        <xdr:cNvSpPr>
          <a:spLocks/>
        </xdr:cNvSpPr>
      </xdr:nvSpPr>
      <xdr:spPr>
        <a:xfrm>
          <a:off x="1514475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5" name="Line 21"/>
        <xdr:cNvSpPr>
          <a:spLocks/>
        </xdr:cNvSpPr>
      </xdr:nvSpPr>
      <xdr:spPr>
        <a:xfrm>
          <a:off x="1514475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40</xdr:row>
      <xdr:rowOff>0</xdr:rowOff>
    </xdr:from>
    <xdr:to>
      <xdr:col>4</xdr:col>
      <xdr:colOff>76200</xdr:colOff>
      <xdr:row>40</xdr:row>
      <xdr:rowOff>0</xdr:rowOff>
    </xdr:to>
    <xdr:sp>
      <xdr:nvSpPr>
        <xdr:cNvPr id="16" name="Line 22"/>
        <xdr:cNvSpPr>
          <a:spLocks/>
        </xdr:cNvSpPr>
      </xdr:nvSpPr>
      <xdr:spPr>
        <a:xfrm>
          <a:off x="1504950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7" name="Line 23"/>
        <xdr:cNvSpPr>
          <a:spLocks/>
        </xdr:cNvSpPr>
      </xdr:nvSpPr>
      <xdr:spPr>
        <a:xfrm>
          <a:off x="1514475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40</xdr:row>
      <xdr:rowOff>0</xdr:rowOff>
    </xdr:from>
    <xdr:to>
      <xdr:col>4</xdr:col>
      <xdr:colOff>85725</xdr:colOff>
      <xdr:row>40</xdr:row>
      <xdr:rowOff>0</xdr:rowOff>
    </xdr:to>
    <xdr:sp>
      <xdr:nvSpPr>
        <xdr:cNvPr id="18" name="Line 24"/>
        <xdr:cNvSpPr>
          <a:spLocks/>
        </xdr:cNvSpPr>
      </xdr:nvSpPr>
      <xdr:spPr>
        <a:xfrm>
          <a:off x="1514475" y="10991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73</xdr:row>
      <xdr:rowOff>0</xdr:rowOff>
    </xdr:from>
    <xdr:to>
      <xdr:col>4</xdr:col>
      <xdr:colOff>85725</xdr:colOff>
      <xdr:row>73</xdr:row>
      <xdr:rowOff>0</xdr:rowOff>
    </xdr:to>
    <xdr:sp>
      <xdr:nvSpPr>
        <xdr:cNvPr id="19" name="Line 25"/>
        <xdr:cNvSpPr>
          <a:spLocks/>
        </xdr:cNvSpPr>
      </xdr:nvSpPr>
      <xdr:spPr>
        <a:xfrm>
          <a:off x="1514475" y="197262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76200</xdr:colOff>
      <xdr:row>73</xdr:row>
      <xdr:rowOff>0</xdr:rowOff>
    </xdr:to>
    <xdr:sp>
      <xdr:nvSpPr>
        <xdr:cNvPr id="20" name="Line 26"/>
        <xdr:cNvSpPr>
          <a:spLocks/>
        </xdr:cNvSpPr>
      </xdr:nvSpPr>
      <xdr:spPr>
        <a:xfrm>
          <a:off x="1504950" y="197262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73</xdr:row>
      <xdr:rowOff>0</xdr:rowOff>
    </xdr:from>
    <xdr:to>
      <xdr:col>4</xdr:col>
      <xdr:colOff>85725</xdr:colOff>
      <xdr:row>73</xdr:row>
      <xdr:rowOff>0</xdr:rowOff>
    </xdr:to>
    <xdr:sp>
      <xdr:nvSpPr>
        <xdr:cNvPr id="21" name="Line 27"/>
        <xdr:cNvSpPr>
          <a:spLocks/>
        </xdr:cNvSpPr>
      </xdr:nvSpPr>
      <xdr:spPr>
        <a:xfrm>
          <a:off x="1514475" y="197262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73</xdr:row>
      <xdr:rowOff>0</xdr:rowOff>
    </xdr:from>
    <xdr:to>
      <xdr:col>4</xdr:col>
      <xdr:colOff>85725</xdr:colOff>
      <xdr:row>73</xdr:row>
      <xdr:rowOff>0</xdr:rowOff>
    </xdr:to>
    <xdr:sp>
      <xdr:nvSpPr>
        <xdr:cNvPr id="22" name="Line 28"/>
        <xdr:cNvSpPr>
          <a:spLocks/>
        </xdr:cNvSpPr>
      </xdr:nvSpPr>
      <xdr:spPr>
        <a:xfrm>
          <a:off x="1514475" y="197262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73</xdr:row>
      <xdr:rowOff>0</xdr:rowOff>
    </xdr:from>
    <xdr:to>
      <xdr:col>4</xdr:col>
      <xdr:colOff>85725</xdr:colOff>
      <xdr:row>73</xdr:row>
      <xdr:rowOff>0</xdr:rowOff>
    </xdr:to>
    <xdr:sp>
      <xdr:nvSpPr>
        <xdr:cNvPr id="23" name="Line 29"/>
        <xdr:cNvSpPr>
          <a:spLocks/>
        </xdr:cNvSpPr>
      </xdr:nvSpPr>
      <xdr:spPr>
        <a:xfrm>
          <a:off x="1514475" y="197262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73</xdr:row>
      <xdr:rowOff>0</xdr:rowOff>
    </xdr:from>
    <xdr:to>
      <xdr:col>4</xdr:col>
      <xdr:colOff>85725</xdr:colOff>
      <xdr:row>73</xdr:row>
      <xdr:rowOff>0</xdr:rowOff>
    </xdr:to>
    <xdr:sp>
      <xdr:nvSpPr>
        <xdr:cNvPr id="24" name="Line 30"/>
        <xdr:cNvSpPr>
          <a:spLocks/>
        </xdr:cNvSpPr>
      </xdr:nvSpPr>
      <xdr:spPr>
        <a:xfrm>
          <a:off x="1514475" y="197262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76200</xdr:colOff>
      <xdr:row>73</xdr:row>
      <xdr:rowOff>0</xdr:rowOff>
    </xdr:to>
    <xdr:sp>
      <xdr:nvSpPr>
        <xdr:cNvPr id="25" name="Line 31"/>
        <xdr:cNvSpPr>
          <a:spLocks/>
        </xdr:cNvSpPr>
      </xdr:nvSpPr>
      <xdr:spPr>
        <a:xfrm>
          <a:off x="1504950" y="197262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73</xdr:row>
      <xdr:rowOff>0</xdr:rowOff>
    </xdr:from>
    <xdr:to>
      <xdr:col>4</xdr:col>
      <xdr:colOff>85725</xdr:colOff>
      <xdr:row>73</xdr:row>
      <xdr:rowOff>0</xdr:rowOff>
    </xdr:to>
    <xdr:sp>
      <xdr:nvSpPr>
        <xdr:cNvPr id="26" name="Line 32"/>
        <xdr:cNvSpPr>
          <a:spLocks/>
        </xdr:cNvSpPr>
      </xdr:nvSpPr>
      <xdr:spPr>
        <a:xfrm>
          <a:off x="1514475" y="197262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9525</xdr:colOff>
      <xdr:row>73</xdr:row>
      <xdr:rowOff>0</xdr:rowOff>
    </xdr:from>
    <xdr:to>
      <xdr:col>4</xdr:col>
      <xdr:colOff>85725</xdr:colOff>
      <xdr:row>73</xdr:row>
      <xdr:rowOff>0</xdr:rowOff>
    </xdr:to>
    <xdr:sp>
      <xdr:nvSpPr>
        <xdr:cNvPr id="27" name="Line 33"/>
        <xdr:cNvSpPr>
          <a:spLocks/>
        </xdr:cNvSpPr>
      </xdr:nvSpPr>
      <xdr:spPr>
        <a:xfrm>
          <a:off x="1514475" y="197262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8"/>
  <dimension ref="A1:F82"/>
  <sheetViews>
    <sheetView workbookViewId="0" topLeftCell="A1">
      <selection activeCell="F10" sqref="F10"/>
    </sheetView>
  </sheetViews>
  <sheetFormatPr defaultColWidth="9.00390625" defaultRowHeight="12.75"/>
  <cols>
    <col min="1" max="1" width="4.75390625" style="1" bestFit="1" customWidth="1"/>
    <col min="2" max="2" width="42.00390625" style="1" customWidth="1"/>
    <col min="3" max="3" width="24.00390625" style="1" hidden="1" customWidth="1"/>
    <col min="4" max="4" width="12.875" style="1" customWidth="1"/>
    <col min="5" max="5" width="15.875" style="1" customWidth="1"/>
    <col min="6" max="6" width="15.75390625" style="1" customWidth="1"/>
    <col min="7" max="16384" width="9.125" style="1" customWidth="1"/>
  </cols>
  <sheetData>
    <row r="1" spans="1:6" s="68" customFormat="1" ht="19.5" customHeight="1">
      <c r="A1" s="322" t="s">
        <v>121</v>
      </c>
      <c r="B1" s="322"/>
      <c r="C1" s="322"/>
      <c r="D1" s="322"/>
      <c r="E1" s="322"/>
      <c r="F1" s="322"/>
    </row>
    <row r="2" spans="1:6" s="68" customFormat="1" ht="15" customHeight="1">
      <c r="A2" s="322"/>
      <c r="B2" s="322"/>
      <c r="C2" s="322"/>
      <c r="D2" s="322"/>
      <c r="E2" s="322"/>
      <c r="F2" s="322"/>
    </row>
    <row r="3" s="68" customFormat="1" ht="13.5" thickBot="1">
      <c r="F3" s="147" t="s">
        <v>3</v>
      </c>
    </row>
    <row r="4" spans="1:6" s="68" customFormat="1" ht="15.75" thickBot="1">
      <c r="A4" s="113" t="s">
        <v>185</v>
      </c>
      <c r="B4" s="113" t="s">
        <v>183</v>
      </c>
      <c r="C4" s="113" t="s">
        <v>196</v>
      </c>
      <c r="D4" s="114" t="s">
        <v>196</v>
      </c>
      <c r="E4" s="320" t="s">
        <v>184</v>
      </c>
      <c r="F4" s="321"/>
    </row>
    <row r="5" spans="1:6" s="68" customFormat="1" ht="30.75" thickBot="1">
      <c r="A5" s="115"/>
      <c r="B5" s="115"/>
      <c r="C5" s="116" t="s">
        <v>197</v>
      </c>
      <c r="D5" s="117" t="s">
        <v>158</v>
      </c>
      <c r="E5" s="111" t="s">
        <v>66</v>
      </c>
      <c r="F5" s="111" t="s">
        <v>65</v>
      </c>
    </row>
    <row r="6" spans="1:6" s="68" customFormat="1" ht="9" customHeight="1" thickBot="1">
      <c r="A6" s="112">
        <v>1</v>
      </c>
      <c r="B6" s="112">
        <v>2</v>
      </c>
      <c r="C6" s="112">
        <v>3</v>
      </c>
      <c r="D6" s="112"/>
      <c r="E6" s="112">
        <v>3</v>
      </c>
      <c r="F6" s="112">
        <v>4</v>
      </c>
    </row>
    <row r="7" spans="1:6" s="68" customFormat="1" ht="19.5" customHeight="1">
      <c r="A7" s="118" t="s">
        <v>186</v>
      </c>
      <c r="B7" s="119" t="s">
        <v>198</v>
      </c>
      <c r="C7" s="69"/>
      <c r="D7" s="69"/>
      <c r="E7" s="101">
        <v>66245029</v>
      </c>
      <c r="F7" s="101">
        <v>83731796</v>
      </c>
    </row>
    <row r="8" spans="1:6" s="68" customFormat="1" ht="19.5" customHeight="1">
      <c r="A8" s="120" t="s">
        <v>190</v>
      </c>
      <c r="B8" s="121" t="s">
        <v>199</v>
      </c>
      <c r="C8" s="70"/>
      <c r="D8" s="70"/>
      <c r="E8" s="102">
        <v>65341530</v>
      </c>
      <c r="F8" s="102">
        <v>87207137</v>
      </c>
    </row>
    <row r="9" spans="1:6" s="68" customFormat="1" ht="19.5" customHeight="1" hidden="1">
      <c r="A9" s="122"/>
      <c r="B9" s="123"/>
      <c r="C9" s="70"/>
      <c r="D9" s="70"/>
      <c r="E9" s="102"/>
      <c r="F9" s="102"/>
    </row>
    <row r="10" spans="1:6" s="68" customFormat="1" ht="19.5" customHeight="1">
      <c r="A10" s="120"/>
      <c r="B10" s="121" t="s">
        <v>220</v>
      </c>
      <c r="C10" s="70"/>
      <c r="D10" s="70"/>
      <c r="E10" s="102">
        <f>E7-E8</f>
        <v>903499</v>
      </c>
      <c r="F10" s="102">
        <f>F7-F8</f>
        <v>-3475341</v>
      </c>
    </row>
    <row r="11" spans="1:6" s="68" customFormat="1" ht="0.75" customHeight="1" thickBot="1">
      <c r="A11" s="124"/>
      <c r="B11" s="119"/>
      <c r="C11" s="69"/>
      <c r="D11" s="69"/>
      <c r="E11" s="101"/>
      <c r="F11" s="101"/>
    </row>
    <row r="12" spans="1:6" s="68" customFormat="1" ht="19.5" customHeight="1" thickBot="1">
      <c r="A12" s="125"/>
      <c r="B12" s="126" t="s">
        <v>1</v>
      </c>
      <c r="C12" s="71"/>
      <c r="D12" s="71"/>
      <c r="E12" s="103">
        <f>E13-E23</f>
        <v>-903499</v>
      </c>
      <c r="F12" s="103">
        <f>F13-F23</f>
        <v>3475341</v>
      </c>
    </row>
    <row r="13" spans="1:6" s="68" customFormat="1" ht="19.5" customHeight="1" thickBot="1">
      <c r="A13" s="127" t="s">
        <v>191</v>
      </c>
      <c r="B13" s="128" t="s">
        <v>206</v>
      </c>
      <c r="C13" s="72"/>
      <c r="D13" s="72"/>
      <c r="E13" s="104">
        <f>SUM(E14:E22)</f>
        <v>7163813</v>
      </c>
      <c r="F13" s="104">
        <f>SUM(F14:F22)</f>
        <v>7643198</v>
      </c>
    </row>
    <row r="14" spans="1:6" s="68" customFormat="1" ht="19.5" customHeight="1">
      <c r="A14" s="129" t="s">
        <v>187</v>
      </c>
      <c r="B14" s="130" t="s">
        <v>162</v>
      </c>
      <c r="C14" s="73" t="s">
        <v>216</v>
      </c>
      <c r="D14" s="142" t="s">
        <v>216</v>
      </c>
      <c r="E14" s="105">
        <v>4749027</v>
      </c>
      <c r="F14" s="105">
        <f>-F10+F23-F22-F19</f>
        <v>3053486</v>
      </c>
    </row>
    <row r="15" spans="1:6" s="68" customFormat="1" ht="19.5" customHeight="1">
      <c r="A15" s="131" t="s">
        <v>188</v>
      </c>
      <c r="B15" s="132" t="s">
        <v>221</v>
      </c>
      <c r="C15" s="74" t="s">
        <v>216</v>
      </c>
      <c r="D15" s="143" t="s">
        <v>216</v>
      </c>
      <c r="E15" s="106">
        <v>0</v>
      </c>
      <c r="F15" s="106">
        <v>0</v>
      </c>
    </row>
    <row r="16" spans="1:6" s="68" customFormat="1" ht="45">
      <c r="A16" s="120" t="s">
        <v>189</v>
      </c>
      <c r="B16" s="133" t="s">
        <v>163</v>
      </c>
      <c r="C16" s="75"/>
      <c r="D16" s="144" t="s">
        <v>164</v>
      </c>
      <c r="E16" s="106">
        <v>0</v>
      </c>
      <c r="F16" s="106">
        <v>0</v>
      </c>
    </row>
    <row r="17" spans="1:6" s="68" customFormat="1" ht="19.5" customHeight="1">
      <c r="A17" s="120" t="s">
        <v>180</v>
      </c>
      <c r="B17" s="134" t="s">
        <v>207</v>
      </c>
      <c r="C17" s="75" t="s">
        <v>217</v>
      </c>
      <c r="D17" s="144" t="s">
        <v>165</v>
      </c>
      <c r="E17" s="106">
        <v>0</v>
      </c>
      <c r="F17" s="106">
        <v>0</v>
      </c>
    </row>
    <row r="18" spans="1:6" s="68" customFormat="1" ht="19.5" customHeight="1">
      <c r="A18" s="120" t="s">
        <v>192</v>
      </c>
      <c r="B18" s="134" t="s">
        <v>208</v>
      </c>
      <c r="C18" s="75" t="s">
        <v>218</v>
      </c>
      <c r="D18" s="144" t="s">
        <v>166</v>
      </c>
      <c r="E18" s="106">
        <v>0</v>
      </c>
      <c r="F18" s="106">
        <v>0</v>
      </c>
    </row>
    <row r="19" spans="1:6" s="68" customFormat="1" ht="21.75" customHeight="1">
      <c r="A19" s="120" t="s">
        <v>193</v>
      </c>
      <c r="B19" s="134" t="s">
        <v>200</v>
      </c>
      <c r="C19" s="75" t="s">
        <v>219</v>
      </c>
      <c r="D19" s="144" t="s">
        <v>219</v>
      </c>
      <c r="E19" s="106">
        <v>0</v>
      </c>
      <c r="F19" s="106">
        <v>903499</v>
      </c>
    </row>
    <row r="20" spans="1:6" s="68" customFormat="1" ht="19.5" customHeight="1">
      <c r="A20" s="120" t="s">
        <v>203</v>
      </c>
      <c r="B20" s="134" t="s">
        <v>167</v>
      </c>
      <c r="C20" s="75"/>
      <c r="D20" s="144" t="s">
        <v>168</v>
      </c>
      <c r="E20" s="106">
        <v>0</v>
      </c>
      <c r="F20" s="106">
        <v>0</v>
      </c>
    </row>
    <row r="21" spans="1:6" s="68" customFormat="1" ht="19.5" customHeight="1">
      <c r="A21" s="135" t="s">
        <v>205</v>
      </c>
      <c r="B21" s="136" t="s">
        <v>169</v>
      </c>
      <c r="C21" s="73"/>
      <c r="D21" s="143" t="s">
        <v>170</v>
      </c>
      <c r="E21" s="106">
        <v>0</v>
      </c>
      <c r="F21" s="106">
        <v>0</v>
      </c>
    </row>
    <row r="22" spans="1:6" s="68" customFormat="1" ht="19.5" customHeight="1" thickBot="1">
      <c r="A22" s="135" t="s">
        <v>10</v>
      </c>
      <c r="B22" s="136" t="s">
        <v>171</v>
      </c>
      <c r="C22" s="76" t="s">
        <v>217</v>
      </c>
      <c r="D22" s="143" t="s">
        <v>217</v>
      </c>
      <c r="E22" s="107">
        <v>2414786</v>
      </c>
      <c r="F22" s="107">
        <v>3686213</v>
      </c>
    </row>
    <row r="23" spans="1:6" s="68" customFormat="1" ht="19.5" customHeight="1" thickBot="1">
      <c r="A23" s="127" t="s">
        <v>204</v>
      </c>
      <c r="B23" s="137" t="s">
        <v>209</v>
      </c>
      <c r="C23" s="77"/>
      <c r="D23" s="127"/>
      <c r="E23" s="104">
        <f>SUM(E24:E31)</f>
        <v>8067312</v>
      </c>
      <c r="F23" s="104">
        <f>SUM(F24:F31)</f>
        <v>4167857</v>
      </c>
    </row>
    <row r="24" spans="1:6" s="68" customFormat="1" ht="19.5" customHeight="1">
      <c r="A24" s="129" t="s">
        <v>187</v>
      </c>
      <c r="B24" s="138" t="s">
        <v>202</v>
      </c>
      <c r="C24" s="78" t="s">
        <v>211</v>
      </c>
      <c r="D24" s="145" t="s">
        <v>211</v>
      </c>
      <c r="E24" s="108">
        <f>1781600-304000</f>
        <v>1477600</v>
      </c>
      <c r="F24" s="108">
        <f>4100000+67860-3</f>
        <v>4167857</v>
      </c>
    </row>
    <row r="25" spans="1:6" s="68" customFormat="1" ht="19.5" customHeight="1">
      <c r="A25" s="120" t="s">
        <v>188</v>
      </c>
      <c r="B25" s="121" t="s">
        <v>215</v>
      </c>
      <c r="C25" s="79"/>
      <c r="D25" s="144" t="s">
        <v>211</v>
      </c>
      <c r="E25" s="109"/>
      <c r="F25" s="109"/>
    </row>
    <row r="26" spans="1:6" s="68" customFormat="1" ht="45">
      <c r="A26" s="120" t="s">
        <v>189</v>
      </c>
      <c r="B26" s="139" t="s">
        <v>172</v>
      </c>
      <c r="C26" s="79"/>
      <c r="D26" s="144" t="s">
        <v>173</v>
      </c>
      <c r="E26" s="109"/>
      <c r="F26" s="109"/>
    </row>
    <row r="27" spans="1:6" s="68" customFormat="1" ht="19.5" customHeight="1">
      <c r="A27" s="120" t="s">
        <v>180</v>
      </c>
      <c r="B27" s="121" t="s">
        <v>174</v>
      </c>
      <c r="C27" s="79" t="s">
        <v>5</v>
      </c>
      <c r="D27" s="144" t="s">
        <v>5</v>
      </c>
      <c r="E27" s="109">
        <v>0</v>
      </c>
      <c r="F27" s="109">
        <v>0</v>
      </c>
    </row>
    <row r="28" spans="1:6" s="68" customFormat="1" ht="19.5" customHeight="1">
      <c r="A28" s="120" t="s">
        <v>192</v>
      </c>
      <c r="B28" s="121" t="s">
        <v>175</v>
      </c>
      <c r="C28" s="79" t="s">
        <v>213</v>
      </c>
      <c r="D28" s="144" t="s">
        <v>213</v>
      </c>
      <c r="E28" s="109">
        <v>4589712</v>
      </c>
      <c r="F28" s="109">
        <v>0</v>
      </c>
    </row>
    <row r="29" spans="1:6" s="68" customFormat="1" ht="17.25" customHeight="1">
      <c r="A29" s="120" t="s">
        <v>193</v>
      </c>
      <c r="B29" s="121" t="s">
        <v>201</v>
      </c>
      <c r="C29" s="79" t="s">
        <v>214</v>
      </c>
      <c r="D29" s="144" t="s">
        <v>214</v>
      </c>
      <c r="E29" s="109">
        <v>2000000</v>
      </c>
      <c r="F29" s="109">
        <v>0</v>
      </c>
    </row>
    <row r="30" spans="1:6" s="68" customFormat="1" ht="17.25" customHeight="1">
      <c r="A30" s="120" t="s">
        <v>203</v>
      </c>
      <c r="B30" s="121" t="s">
        <v>179</v>
      </c>
      <c r="C30" s="79"/>
      <c r="D30" s="144" t="s">
        <v>176</v>
      </c>
      <c r="E30" s="109"/>
      <c r="F30" s="109"/>
    </row>
    <row r="31" spans="1:6" s="68" customFormat="1" ht="17.25" customHeight="1" thickBot="1">
      <c r="A31" s="140" t="s">
        <v>205</v>
      </c>
      <c r="B31" s="141" t="s">
        <v>210</v>
      </c>
      <c r="C31" s="79" t="s">
        <v>212</v>
      </c>
      <c r="D31" s="146" t="s">
        <v>212</v>
      </c>
      <c r="E31" s="110">
        <v>0</v>
      </c>
      <c r="F31" s="110">
        <v>0</v>
      </c>
    </row>
    <row r="32" spans="1:6" ht="19.5" customHeight="1">
      <c r="A32" s="3"/>
      <c r="B32" s="4"/>
      <c r="C32" s="4"/>
      <c r="D32" s="4"/>
      <c r="E32" s="20"/>
      <c r="F32" s="20"/>
    </row>
    <row r="33" spans="1:6" ht="30" hidden="1">
      <c r="A33" s="11" t="s">
        <v>222</v>
      </c>
      <c r="B33" s="14" t="s">
        <v>6</v>
      </c>
      <c r="C33" s="12"/>
      <c r="D33" s="12"/>
      <c r="E33" s="23">
        <f>E23</f>
        <v>8067312</v>
      </c>
      <c r="F33" s="26">
        <f>F23</f>
        <v>4167857</v>
      </c>
    </row>
    <row r="34" spans="1:6" ht="30" hidden="1">
      <c r="A34" s="5" t="s">
        <v>223</v>
      </c>
      <c r="B34" s="13" t="s">
        <v>2</v>
      </c>
      <c r="C34" s="8"/>
      <c r="D34" s="8"/>
      <c r="E34" s="24">
        <f>E7-E33</f>
        <v>58177717</v>
      </c>
      <c r="F34" s="27">
        <f>F7-F33</f>
        <v>79563939</v>
      </c>
    </row>
    <row r="35" spans="1:6" ht="30" hidden="1">
      <c r="A35" s="5" t="s">
        <v>224</v>
      </c>
      <c r="B35" s="13" t="s">
        <v>225</v>
      </c>
      <c r="C35" s="8"/>
      <c r="D35" s="8"/>
      <c r="E35" s="24">
        <f>E8-E34</f>
        <v>7163813</v>
      </c>
      <c r="F35" s="27">
        <f>F8-F34</f>
        <v>7643198</v>
      </c>
    </row>
    <row r="36" spans="1:6" ht="45.75" hidden="1" thickBot="1">
      <c r="A36" s="6" t="s">
        <v>226</v>
      </c>
      <c r="B36" s="9" t="s">
        <v>0</v>
      </c>
      <c r="C36" s="10"/>
      <c r="D36" s="10"/>
      <c r="E36" s="25">
        <f>SUM(E13)</f>
        <v>7163813</v>
      </c>
      <c r="F36" s="28">
        <f>SUM(F13)</f>
        <v>7643198</v>
      </c>
    </row>
    <row r="37" spans="1:6" ht="12.75">
      <c r="A37" s="2"/>
      <c r="E37" s="21"/>
      <c r="F37" s="21"/>
    </row>
    <row r="38" spans="1:6" ht="12.75">
      <c r="A38" s="2"/>
      <c r="E38" s="21"/>
      <c r="F38" s="21"/>
    </row>
    <row r="39" spans="5:6" s="7" customFormat="1" ht="15">
      <c r="E39" s="22"/>
      <c r="F39" s="22"/>
    </row>
    <row r="40" spans="1:6" ht="12.75">
      <c r="A40" s="2"/>
      <c r="E40" s="21"/>
      <c r="F40" s="21"/>
    </row>
    <row r="41" spans="1:6" ht="12.75">
      <c r="A41" s="2"/>
      <c r="E41" s="21"/>
      <c r="F41" s="21"/>
    </row>
    <row r="42" spans="1:6" ht="12.75">
      <c r="A42" s="2"/>
      <c r="E42" s="21"/>
      <c r="F42" s="21"/>
    </row>
    <row r="43" spans="1:6" ht="12.75">
      <c r="A43" s="2"/>
      <c r="E43" s="21"/>
      <c r="F43" s="21"/>
    </row>
    <row r="44" spans="1:6" ht="12.75">
      <c r="A44" s="2"/>
      <c r="E44" s="21"/>
      <c r="F44" s="21"/>
    </row>
    <row r="45" spans="1:6" ht="12.75">
      <c r="A45" s="2"/>
      <c r="E45" s="21"/>
      <c r="F45" s="21"/>
    </row>
    <row r="46" spans="1:6" ht="12.75">
      <c r="A46" s="2"/>
      <c r="E46" s="21"/>
      <c r="F46" s="21"/>
    </row>
    <row r="47" spans="1:6" ht="12.75">
      <c r="A47" s="2"/>
      <c r="E47" s="21"/>
      <c r="F47" s="21"/>
    </row>
    <row r="48" spans="5:6" ht="12.75">
      <c r="E48" s="21"/>
      <c r="F48" s="21"/>
    </row>
    <row r="49" spans="5:6" ht="12.75">
      <c r="E49" s="21"/>
      <c r="F49" s="21"/>
    </row>
    <row r="50" spans="5:6" ht="12.75">
      <c r="E50" s="21"/>
      <c r="F50" s="21"/>
    </row>
    <row r="51" spans="5:6" ht="12.75">
      <c r="E51" s="21"/>
      <c r="F51" s="21"/>
    </row>
    <row r="52" spans="5:6" ht="12.75">
      <c r="E52" s="21"/>
      <c r="F52" s="21"/>
    </row>
    <row r="53" spans="5:6" ht="12.75">
      <c r="E53" s="21"/>
      <c r="F53" s="21"/>
    </row>
    <row r="54" spans="5:6" ht="12.75">
      <c r="E54" s="21"/>
      <c r="F54" s="21"/>
    </row>
    <row r="55" spans="5:6" ht="12.75">
      <c r="E55" s="21"/>
      <c r="F55" s="21"/>
    </row>
    <row r="56" spans="5:6" ht="12.75">
      <c r="E56" s="21"/>
      <c r="F56" s="21"/>
    </row>
    <row r="57" spans="5:6" ht="12.75">
      <c r="E57" s="21"/>
      <c r="F57" s="21"/>
    </row>
    <row r="58" spans="5:6" ht="12.75">
      <c r="E58" s="21"/>
      <c r="F58" s="21"/>
    </row>
    <row r="59" spans="5:6" ht="12.75">
      <c r="E59" s="21"/>
      <c r="F59" s="21"/>
    </row>
    <row r="60" spans="5:6" ht="12.75">
      <c r="E60" s="21"/>
      <c r="F60" s="21"/>
    </row>
    <row r="61" spans="5:6" ht="12.75">
      <c r="E61" s="21"/>
      <c r="F61" s="21"/>
    </row>
    <row r="62" spans="5:6" ht="12.75">
      <c r="E62" s="21"/>
      <c r="F62" s="21"/>
    </row>
    <row r="63" spans="5:6" ht="12.75">
      <c r="E63" s="21"/>
      <c r="F63" s="21"/>
    </row>
    <row r="64" spans="5:6" ht="12.75">
      <c r="E64" s="21"/>
      <c r="F64" s="21"/>
    </row>
    <row r="65" spans="5:6" ht="12.75">
      <c r="E65" s="21"/>
      <c r="F65" s="21"/>
    </row>
    <row r="66" spans="5:6" ht="12.75">
      <c r="E66" s="21"/>
      <c r="F66" s="21"/>
    </row>
    <row r="67" spans="5:6" ht="12.75">
      <c r="E67" s="21"/>
      <c r="F67" s="21"/>
    </row>
    <row r="68" spans="5:6" ht="12.75">
      <c r="E68" s="21"/>
      <c r="F68" s="21"/>
    </row>
    <row r="69" spans="5:6" ht="12.75">
      <c r="E69" s="21"/>
      <c r="F69" s="21"/>
    </row>
    <row r="70" spans="5:6" ht="12.75">
      <c r="E70" s="21"/>
      <c r="F70" s="21"/>
    </row>
    <row r="71" spans="5:6" ht="12.75">
      <c r="E71" s="21"/>
      <c r="F71" s="21"/>
    </row>
    <row r="72" spans="5:6" ht="12.75">
      <c r="E72" s="21"/>
      <c r="F72" s="21"/>
    </row>
    <row r="73" spans="5:6" ht="12.75">
      <c r="E73" s="21"/>
      <c r="F73" s="21"/>
    </row>
    <row r="74" spans="5:6" ht="12.75">
      <c r="E74" s="21"/>
      <c r="F74" s="21"/>
    </row>
    <row r="75" spans="5:6" ht="12.75">
      <c r="E75" s="21"/>
      <c r="F75" s="21"/>
    </row>
    <row r="76" spans="5:6" ht="12.75">
      <c r="E76" s="21"/>
      <c r="F76" s="21"/>
    </row>
    <row r="77" spans="5:6" ht="12.75">
      <c r="E77" s="21"/>
      <c r="F77" s="21"/>
    </row>
    <row r="78" spans="5:6" ht="12.75">
      <c r="E78" s="21"/>
      <c r="F78" s="21"/>
    </row>
    <row r="79" spans="5:6" ht="12.75">
      <c r="E79" s="21"/>
      <c r="F79" s="21"/>
    </row>
    <row r="80" spans="5:6" ht="12.75">
      <c r="E80" s="21"/>
      <c r="F80" s="21"/>
    </row>
    <row r="81" spans="5:6" ht="12.75">
      <c r="E81" s="21"/>
      <c r="F81" s="21"/>
    </row>
    <row r="82" spans="5:6" ht="12.75">
      <c r="E82" s="21"/>
      <c r="F82" s="21"/>
    </row>
  </sheetData>
  <mergeCells count="2">
    <mergeCell ref="E4:F4"/>
    <mergeCell ref="A1:F2"/>
  </mergeCells>
  <printOptions horizontalCentered="1" verticalCentered="1"/>
  <pageMargins left="0.68" right="0.27" top="0.43" bottom="0.5905511811023623" header="0.57" footer="0.5118110236220472"/>
  <pageSetup horizontalDpi="600" verticalDpi="600" orientation="portrait" paperSize="9" r:id="rId1"/>
  <headerFooter alignWithMargins="0">
    <oddHeader>&amp;RZałącznik nr 2
do Uchwały Zarządu Powiatu Nr   132/        /09
z dnia 09 marca 2009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S31"/>
  <sheetViews>
    <sheetView zoomScale="80" zoomScaleNormal="80" workbookViewId="0" topLeftCell="A1">
      <pane ySplit="1695" topLeftCell="BM1" activePane="bottomLeft" state="split"/>
      <selection pane="topLeft" activeCell="J27" sqref="J27"/>
      <selection pane="bottomLeft" activeCell="S8" sqref="S8"/>
    </sheetView>
  </sheetViews>
  <sheetFormatPr defaultColWidth="9.00390625" defaultRowHeight="12.75"/>
  <cols>
    <col min="1" max="1" width="5.00390625" style="29" customWidth="1"/>
    <col min="2" max="2" width="6.75390625" style="29" customWidth="1"/>
    <col min="3" max="3" width="31.00390625" style="29" customWidth="1"/>
    <col min="4" max="4" width="8.00390625" style="34" hidden="1" customWidth="1"/>
    <col min="5" max="5" width="11.125" style="29" customWidth="1"/>
    <col min="6" max="6" width="11.625" style="29" hidden="1" customWidth="1"/>
    <col min="7" max="7" width="12.125" style="29" hidden="1" customWidth="1"/>
    <col min="8" max="8" width="11.875" style="32" customWidth="1"/>
    <col min="9" max="9" width="9.75390625" style="29" customWidth="1"/>
    <col min="10" max="10" width="9.625" style="29" customWidth="1"/>
    <col min="11" max="11" width="2.875" style="29" customWidth="1"/>
    <col min="12" max="12" width="10.875" style="29" customWidth="1"/>
    <col min="13" max="13" width="14.875" style="29" customWidth="1"/>
    <col min="14" max="14" width="10.00390625" style="29" hidden="1" customWidth="1"/>
    <col min="15" max="15" width="12.00390625" style="29" customWidth="1"/>
    <col min="16" max="16" width="11.625" style="29" customWidth="1"/>
    <col min="17" max="17" width="14.25390625" style="29" customWidth="1"/>
    <col min="18" max="18" width="9.125" style="29" customWidth="1"/>
    <col min="19" max="19" width="9.875" style="29" bestFit="1" customWidth="1"/>
    <col min="20" max="16384" width="9.125" style="29" customWidth="1"/>
  </cols>
  <sheetData>
    <row r="1" spans="13:17" ht="16.5" customHeight="1">
      <c r="M1" s="31"/>
      <c r="N1" s="31"/>
      <c r="O1" s="31"/>
      <c r="P1" s="31"/>
      <c r="Q1" s="19" t="s">
        <v>27</v>
      </c>
    </row>
    <row r="2" spans="13:17" ht="15" customHeight="1">
      <c r="M2" s="30"/>
      <c r="N2" s="30"/>
      <c r="O2" s="30"/>
      <c r="P2" s="30"/>
      <c r="Q2" s="30" t="s">
        <v>228</v>
      </c>
    </row>
    <row r="3" spans="13:17" ht="12" customHeight="1">
      <c r="M3" s="30"/>
      <c r="N3" s="30"/>
      <c r="O3" s="30"/>
      <c r="P3" s="30"/>
      <c r="Q3" s="30" t="s">
        <v>49</v>
      </c>
    </row>
    <row r="4" spans="14:16" ht="3.75" customHeight="1">
      <c r="N4" s="15"/>
      <c r="O4" s="15"/>
      <c r="P4" s="16"/>
    </row>
    <row r="5" spans="14:16" ht="1.5" customHeight="1">
      <c r="N5" s="15"/>
      <c r="O5" s="15"/>
      <c r="P5" s="16"/>
    </row>
    <row r="6" spans="14:16" ht="16.5" customHeight="1" hidden="1">
      <c r="N6" s="15"/>
      <c r="O6" s="15"/>
      <c r="P6" s="16"/>
    </row>
    <row r="7" spans="1:17" s="37" customFormat="1" ht="9" customHeight="1">
      <c r="A7" s="308"/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</row>
    <row r="8" spans="1:17" s="37" customFormat="1" ht="17.25" customHeight="1">
      <c r="A8" s="308" t="s">
        <v>131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  <c r="P8" s="308"/>
      <c r="Q8" s="308"/>
    </row>
    <row r="9" ht="15" customHeight="1">
      <c r="Q9" s="38" t="s">
        <v>4</v>
      </c>
    </row>
    <row r="10" spans="1:17" ht="12.75" customHeight="1">
      <c r="A10" s="305" t="s">
        <v>181</v>
      </c>
      <c r="B10" s="305" t="s">
        <v>182</v>
      </c>
      <c r="C10" s="305" t="s">
        <v>148</v>
      </c>
      <c r="D10" s="305" t="s">
        <v>20</v>
      </c>
      <c r="E10" s="305" t="s">
        <v>149</v>
      </c>
      <c r="F10" s="305" t="s">
        <v>21</v>
      </c>
      <c r="G10" s="305" t="s">
        <v>22</v>
      </c>
      <c r="H10" s="310" t="s">
        <v>155</v>
      </c>
      <c r="I10" s="311"/>
      <c r="J10" s="311"/>
      <c r="K10" s="311"/>
      <c r="L10" s="311"/>
      <c r="M10" s="311"/>
      <c r="N10" s="311"/>
      <c r="O10" s="311"/>
      <c r="P10" s="311"/>
      <c r="Q10" s="305" t="s">
        <v>126</v>
      </c>
    </row>
    <row r="11" spans="1:17" ht="12.75">
      <c r="A11" s="309"/>
      <c r="B11" s="309"/>
      <c r="C11" s="309"/>
      <c r="D11" s="306"/>
      <c r="E11" s="309"/>
      <c r="F11" s="309"/>
      <c r="G11" s="309"/>
      <c r="H11" s="305" t="s">
        <v>99</v>
      </c>
      <c r="I11" s="305" t="s">
        <v>156</v>
      </c>
      <c r="J11" s="307"/>
      <c r="K11" s="307"/>
      <c r="L11" s="307"/>
      <c r="M11" s="307"/>
      <c r="N11" s="305" t="s">
        <v>23</v>
      </c>
      <c r="O11" s="305" t="s">
        <v>56</v>
      </c>
      <c r="P11" s="305" t="s">
        <v>98</v>
      </c>
      <c r="Q11" s="306"/>
    </row>
    <row r="12" spans="1:17" ht="52.5" customHeight="1">
      <c r="A12" s="309"/>
      <c r="B12" s="309"/>
      <c r="C12" s="309"/>
      <c r="D12" s="306"/>
      <c r="E12" s="309"/>
      <c r="F12" s="309"/>
      <c r="G12" s="309"/>
      <c r="H12" s="305"/>
      <c r="I12" s="84" t="s">
        <v>152</v>
      </c>
      <c r="J12" s="84" t="s">
        <v>24</v>
      </c>
      <c r="K12" s="305" t="s">
        <v>153</v>
      </c>
      <c r="L12" s="305"/>
      <c r="M12" s="84" t="s">
        <v>154</v>
      </c>
      <c r="N12" s="305"/>
      <c r="O12" s="305"/>
      <c r="P12" s="305"/>
      <c r="Q12" s="306"/>
    </row>
    <row r="13" spans="1:17" ht="12.75">
      <c r="A13" s="41" t="s">
        <v>187</v>
      </c>
      <c r="B13" s="41" t="s">
        <v>188</v>
      </c>
      <c r="C13" s="41" t="s">
        <v>189</v>
      </c>
      <c r="D13" s="41" t="s">
        <v>180</v>
      </c>
      <c r="E13" s="41" t="s">
        <v>180</v>
      </c>
      <c r="F13" s="41" t="s">
        <v>192</v>
      </c>
      <c r="G13" s="41" t="s">
        <v>193</v>
      </c>
      <c r="H13" s="41" t="s">
        <v>192</v>
      </c>
      <c r="I13" s="41" t="s">
        <v>193</v>
      </c>
      <c r="J13" s="41" t="s">
        <v>203</v>
      </c>
      <c r="K13" s="303" t="s">
        <v>205</v>
      </c>
      <c r="L13" s="304"/>
      <c r="M13" s="41" t="s">
        <v>10</v>
      </c>
      <c r="N13" s="41" t="s">
        <v>11</v>
      </c>
      <c r="O13" s="41" t="s">
        <v>11</v>
      </c>
      <c r="P13" s="41" t="s">
        <v>150</v>
      </c>
      <c r="Q13" s="41" t="s">
        <v>151</v>
      </c>
    </row>
    <row r="14" spans="1:17" ht="12.75">
      <c r="A14" s="96">
        <v>600</v>
      </c>
      <c r="B14" s="96">
        <v>60014</v>
      </c>
      <c r="C14" s="17" t="s">
        <v>13</v>
      </c>
      <c r="D14" s="85"/>
      <c r="E14" s="100">
        <f aca="true" t="shared" si="0" ref="E14:J14">SUM(E15:E25)</f>
        <v>43644730</v>
      </c>
      <c r="F14" s="100">
        <f t="shared" si="0"/>
        <v>0</v>
      </c>
      <c r="G14" s="100">
        <f t="shared" si="0"/>
        <v>0</v>
      </c>
      <c r="H14" s="100">
        <f t="shared" si="0"/>
        <v>12827845</v>
      </c>
      <c r="I14" s="100">
        <f t="shared" si="0"/>
        <v>1000743</v>
      </c>
      <c r="J14" s="100">
        <f t="shared" si="0"/>
        <v>281878</v>
      </c>
      <c r="K14" s="338">
        <f>SUM(L18:L25)</f>
        <v>3285179</v>
      </c>
      <c r="L14" s="339"/>
      <c r="M14" s="100">
        <f>SUM(M18:M25)</f>
        <v>8260045</v>
      </c>
      <c r="N14" s="100" t="e">
        <f>SUM(#REF!)</f>
        <v>#REF!</v>
      </c>
      <c r="O14" s="100">
        <f>SUM(O15:O25)</f>
        <v>12113945</v>
      </c>
      <c r="P14" s="100">
        <f>SUM(P15:P25)</f>
        <v>13566498</v>
      </c>
      <c r="Q14" s="17"/>
    </row>
    <row r="15" spans="1:17" ht="38.25" customHeight="1">
      <c r="A15" s="173"/>
      <c r="B15" s="98"/>
      <c r="C15" s="332" t="s">
        <v>128</v>
      </c>
      <c r="D15" s="335"/>
      <c r="E15" s="326">
        <v>579204</v>
      </c>
      <c r="F15" s="323"/>
      <c r="G15" s="323"/>
      <c r="H15" s="326">
        <v>100000</v>
      </c>
      <c r="I15" s="326">
        <v>0</v>
      </c>
      <c r="J15" s="329">
        <v>100000</v>
      </c>
      <c r="K15" s="294"/>
      <c r="L15" s="291">
        <v>0</v>
      </c>
      <c r="M15" s="297">
        <v>0</v>
      </c>
      <c r="N15" s="326"/>
      <c r="O15" s="326">
        <v>120000</v>
      </c>
      <c r="P15" s="326">
        <v>158998</v>
      </c>
      <c r="Q15" s="300" t="s">
        <v>9</v>
      </c>
    </row>
    <row r="16" spans="1:17" ht="12.75">
      <c r="A16" s="65"/>
      <c r="B16" s="66"/>
      <c r="C16" s="333"/>
      <c r="D16" s="336"/>
      <c r="E16" s="327"/>
      <c r="F16" s="324"/>
      <c r="G16" s="324"/>
      <c r="H16" s="327"/>
      <c r="I16" s="327"/>
      <c r="J16" s="330"/>
      <c r="K16" s="295"/>
      <c r="L16" s="292"/>
      <c r="M16" s="298"/>
      <c r="N16" s="327"/>
      <c r="O16" s="327"/>
      <c r="P16" s="327"/>
      <c r="Q16" s="301"/>
    </row>
    <row r="17" spans="1:17" ht="15.75" customHeight="1">
      <c r="A17" s="65"/>
      <c r="B17" s="66"/>
      <c r="C17" s="334"/>
      <c r="D17" s="337"/>
      <c r="E17" s="328"/>
      <c r="F17" s="325"/>
      <c r="G17" s="325"/>
      <c r="H17" s="328"/>
      <c r="I17" s="328"/>
      <c r="J17" s="331"/>
      <c r="K17" s="296"/>
      <c r="L17" s="293"/>
      <c r="M17" s="299"/>
      <c r="N17" s="328"/>
      <c r="O17" s="328"/>
      <c r="P17" s="328"/>
      <c r="Q17" s="301"/>
    </row>
    <row r="18" spans="1:17" ht="16.5" customHeight="1">
      <c r="A18" s="65"/>
      <c r="B18" s="66"/>
      <c r="C18" s="332" t="s">
        <v>64</v>
      </c>
      <c r="D18" s="335"/>
      <c r="E18" s="326">
        <v>9251078</v>
      </c>
      <c r="F18" s="323"/>
      <c r="G18" s="323"/>
      <c r="H18" s="326">
        <v>50000</v>
      </c>
      <c r="I18" s="326">
        <v>0</v>
      </c>
      <c r="J18" s="329">
        <v>5000</v>
      </c>
      <c r="K18" s="294" t="s">
        <v>44</v>
      </c>
      <c r="L18" s="291">
        <v>10000</v>
      </c>
      <c r="M18" s="297">
        <v>35000</v>
      </c>
      <c r="N18" s="326"/>
      <c r="O18" s="326">
        <v>3067163</v>
      </c>
      <c r="P18" s="326">
        <v>3080538</v>
      </c>
      <c r="Q18" s="301"/>
    </row>
    <row r="19" spans="1:17" ht="16.5" customHeight="1">
      <c r="A19" s="65"/>
      <c r="B19" s="66"/>
      <c r="C19" s="333"/>
      <c r="D19" s="336"/>
      <c r="E19" s="327"/>
      <c r="F19" s="324"/>
      <c r="G19" s="324"/>
      <c r="H19" s="327"/>
      <c r="I19" s="327"/>
      <c r="J19" s="330"/>
      <c r="K19" s="295"/>
      <c r="L19" s="292"/>
      <c r="M19" s="298"/>
      <c r="N19" s="327"/>
      <c r="O19" s="327"/>
      <c r="P19" s="327"/>
      <c r="Q19" s="301"/>
    </row>
    <row r="20" spans="1:17" ht="21.75" customHeight="1">
      <c r="A20" s="65"/>
      <c r="B20" s="66"/>
      <c r="C20" s="334"/>
      <c r="D20" s="337"/>
      <c r="E20" s="328"/>
      <c r="F20" s="325"/>
      <c r="G20" s="325"/>
      <c r="H20" s="328"/>
      <c r="I20" s="328"/>
      <c r="J20" s="331"/>
      <c r="K20" s="296"/>
      <c r="L20" s="293"/>
      <c r="M20" s="299"/>
      <c r="N20" s="328"/>
      <c r="O20" s="328"/>
      <c r="P20" s="328"/>
      <c r="Q20" s="301"/>
    </row>
    <row r="21" spans="1:17" ht="41.25" customHeight="1">
      <c r="A21" s="65"/>
      <c r="B21" s="66"/>
      <c r="C21" s="240" t="s">
        <v>104</v>
      </c>
      <c r="D21" s="198"/>
      <c r="E21" s="167">
        <v>14351171</v>
      </c>
      <c r="F21" s="217"/>
      <c r="G21" s="217"/>
      <c r="H21" s="200">
        <f>SUM(I21,L21,M21)</f>
        <v>2192158</v>
      </c>
      <c r="I21" s="192">
        <v>219216</v>
      </c>
      <c r="J21" s="192">
        <v>0</v>
      </c>
      <c r="K21" s="158" t="s">
        <v>44</v>
      </c>
      <c r="L21" s="158">
        <v>538613</v>
      </c>
      <c r="M21" s="193">
        <v>1434329</v>
      </c>
      <c r="N21" s="200"/>
      <c r="O21" s="200">
        <v>3714212</v>
      </c>
      <c r="P21" s="200">
        <v>6696962</v>
      </c>
      <c r="Q21" s="301"/>
    </row>
    <row r="22" spans="1:19" ht="70.5" customHeight="1">
      <c r="A22" s="65"/>
      <c r="B22" s="66"/>
      <c r="C22" s="208" t="s">
        <v>103</v>
      </c>
      <c r="D22" s="199"/>
      <c r="E22" s="157">
        <v>4223547</v>
      </c>
      <c r="F22" s="241"/>
      <c r="G22" s="241"/>
      <c r="H22" s="200">
        <f>SUM(I22,L22,M22)</f>
        <v>4196707</v>
      </c>
      <c r="I22" s="286">
        <v>324915</v>
      </c>
      <c r="J22" s="286">
        <v>0</v>
      </c>
      <c r="K22" s="158" t="s">
        <v>44</v>
      </c>
      <c r="L22" s="158">
        <v>1409506</v>
      </c>
      <c r="M22" s="287">
        <v>2462286</v>
      </c>
      <c r="N22" s="158"/>
      <c r="O22" s="158">
        <v>0</v>
      </c>
      <c r="P22" s="158">
        <v>0</v>
      </c>
      <c r="Q22" s="301"/>
      <c r="S22" s="42"/>
    </row>
    <row r="23" spans="1:17" ht="66.75" customHeight="1">
      <c r="A23" s="219"/>
      <c r="B23" s="220"/>
      <c r="C23" s="240" t="s">
        <v>129</v>
      </c>
      <c r="D23" s="198"/>
      <c r="E23" s="167">
        <v>4721589</v>
      </c>
      <c r="F23" s="217"/>
      <c r="G23" s="217"/>
      <c r="H23" s="200">
        <f>SUM(I23,L23,M23)</f>
        <v>4667089</v>
      </c>
      <c r="I23" s="192">
        <v>456612</v>
      </c>
      <c r="J23" s="192">
        <v>0</v>
      </c>
      <c r="K23" s="158" t="s">
        <v>44</v>
      </c>
      <c r="L23" s="158">
        <v>1005946</v>
      </c>
      <c r="M23" s="193">
        <v>3204531</v>
      </c>
      <c r="N23" s="200"/>
      <c r="O23" s="200">
        <v>0</v>
      </c>
      <c r="P23" s="200">
        <v>0</v>
      </c>
      <c r="Q23" s="302"/>
    </row>
    <row r="24" spans="1:17" ht="53.25" customHeight="1">
      <c r="A24" s="271">
        <v>600</v>
      </c>
      <c r="B24" s="96">
        <v>60014</v>
      </c>
      <c r="C24" s="270" t="s">
        <v>63</v>
      </c>
      <c r="D24" s="207"/>
      <c r="E24" s="157">
        <v>5018141</v>
      </c>
      <c r="F24" s="242"/>
      <c r="G24" s="242"/>
      <c r="H24" s="158">
        <f>SUM(I24:M24)</f>
        <v>1551891</v>
      </c>
      <c r="I24" s="243"/>
      <c r="J24" s="243">
        <v>106878</v>
      </c>
      <c r="K24" s="158" t="s">
        <v>44</v>
      </c>
      <c r="L24" s="158">
        <v>321114</v>
      </c>
      <c r="M24" s="269">
        <v>1123899</v>
      </c>
      <c r="N24" s="161"/>
      <c r="O24" s="157">
        <v>3412570</v>
      </c>
      <c r="P24" s="161">
        <v>0</v>
      </c>
      <c r="Q24" s="300" t="s">
        <v>9</v>
      </c>
    </row>
    <row r="25" spans="1:17" ht="71.25" customHeight="1">
      <c r="A25" s="219"/>
      <c r="B25" s="220"/>
      <c r="C25" s="240" t="s">
        <v>130</v>
      </c>
      <c r="D25" s="244"/>
      <c r="E25" s="167">
        <v>5500000</v>
      </c>
      <c r="F25" s="190"/>
      <c r="G25" s="190"/>
      <c r="H25" s="167">
        <v>70000</v>
      </c>
      <c r="I25" s="245">
        <v>0</v>
      </c>
      <c r="J25" s="245">
        <v>70000</v>
      </c>
      <c r="K25" s="200"/>
      <c r="L25" s="193">
        <v>0</v>
      </c>
      <c r="M25" s="239">
        <v>0</v>
      </c>
      <c r="N25" s="195"/>
      <c r="O25" s="167">
        <v>1800000</v>
      </c>
      <c r="P25" s="167">
        <v>3630000</v>
      </c>
      <c r="Q25" s="302"/>
    </row>
    <row r="26" spans="1:17" s="37" customFormat="1" ht="18" customHeight="1">
      <c r="A26" s="82">
        <v>801</v>
      </c>
      <c r="B26" s="82">
        <v>80130</v>
      </c>
      <c r="C26" s="43" t="s">
        <v>16</v>
      </c>
      <c r="D26" s="156"/>
      <c r="E26" s="100">
        <f aca="true" t="shared" si="1" ref="E26:J26">SUM(E27)</f>
        <v>3800000</v>
      </c>
      <c r="F26" s="100">
        <f t="shared" si="1"/>
        <v>0</v>
      </c>
      <c r="G26" s="100">
        <f t="shared" si="1"/>
        <v>0</v>
      </c>
      <c r="H26" s="100">
        <f t="shared" si="1"/>
        <v>1500000</v>
      </c>
      <c r="I26" s="100">
        <f t="shared" si="1"/>
        <v>1500000</v>
      </c>
      <c r="J26" s="100">
        <f t="shared" si="1"/>
        <v>0</v>
      </c>
      <c r="K26" s="338">
        <v>0</v>
      </c>
      <c r="L26" s="339"/>
      <c r="M26" s="100">
        <v>0</v>
      </c>
      <c r="N26" s="100" t="e">
        <f>SUM(#REF!)</f>
        <v>#REF!</v>
      </c>
      <c r="O26" s="100">
        <f>SUM(O27)</f>
        <v>1466560</v>
      </c>
      <c r="P26" s="100">
        <v>0</v>
      </c>
      <c r="Q26" s="43"/>
    </row>
    <row r="27" spans="1:17" ht="56.25" customHeight="1">
      <c r="A27" s="246"/>
      <c r="B27" s="247"/>
      <c r="C27" s="240" t="s">
        <v>102</v>
      </c>
      <c r="D27" s="244"/>
      <c r="E27" s="167">
        <v>3800000</v>
      </c>
      <c r="F27" s="190"/>
      <c r="G27" s="190"/>
      <c r="H27" s="200">
        <f>SUM(I27:M27)</f>
        <v>1500000</v>
      </c>
      <c r="I27" s="245">
        <v>1500000</v>
      </c>
      <c r="J27" s="245">
        <v>0</v>
      </c>
      <c r="K27" s="192"/>
      <c r="L27" s="200">
        <v>0</v>
      </c>
      <c r="M27" s="239">
        <v>0</v>
      </c>
      <c r="N27" s="195"/>
      <c r="O27" s="167">
        <v>1466560</v>
      </c>
      <c r="P27" s="167">
        <v>0</v>
      </c>
      <c r="Q27" s="163" t="s">
        <v>105</v>
      </c>
    </row>
    <row r="28" spans="1:17" ht="12.75">
      <c r="A28" s="340" t="s">
        <v>177</v>
      </c>
      <c r="B28" s="312"/>
      <c r="C28" s="313"/>
      <c r="D28" s="314"/>
      <c r="E28" s="160">
        <f aca="true" t="shared" si="2" ref="E28:J28">SUM(E26,E14)</f>
        <v>47444730</v>
      </c>
      <c r="F28" s="160">
        <f t="shared" si="2"/>
        <v>0</v>
      </c>
      <c r="G28" s="160">
        <f t="shared" si="2"/>
        <v>0</v>
      </c>
      <c r="H28" s="160">
        <f t="shared" si="2"/>
        <v>14327845</v>
      </c>
      <c r="I28" s="160">
        <f t="shared" si="2"/>
        <v>2500743</v>
      </c>
      <c r="J28" s="160">
        <f t="shared" si="2"/>
        <v>281878</v>
      </c>
      <c r="K28" s="315">
        <f>SUM(K14)</f>
        <v>3285179</v>
      </c>
      <c r="L28" s="316"/>
      <c r="M28" s="218">
        <f>SUM(M26,M14)</f>
        <v>8260045</v>
      </c>
      <c r="N28" s="218" t="e">
        <f>SUM(N26,N14)</f>
        <v>#REF!</v>
      </c>
      <c r="O28" s="218">
        <f>SUM(O26,O14)</f>
        <v>13580505</v>
      </c>
      <c r="P28" s="218">
        <f>SUM(P26,P14)</f>
        <v>13566498</v>
      </c>
      <c r="Q28" s="97" t="s">
        <v>28</v>
      </c>
    </row>
    <row r="29" spans="1:17" ht="21.75" customHeight="1">
      <c r="A29" s="317" t="s">
        <v>157</v>
      </c>
      <c r="B29" s="318"/>
      <c r="C29" s="318"/>
      <c r="D29" s="319"/>
      <c r="E29" s="160">
        <f aca="true" t="shared" si="3" ref="E29:J29">SUM(E28)</f>
        <v>47444730</v>
      </c>
      <c r="F29" s="160">
        <f t="shared" si="3"/>
        <v>0</v>
      </c>
      <c r="G29" s="160">
        <f t="shared" si="3"/>
        <v>0</v>
      </c>
      <c r="H29" s="160">
        <f t="shared" si="3"/>
        <v>14327845</v>
      </c>
      <c r="I29" s="160">
        <f t="shared" si="3"/>
        <v>2500743</v>
      </c>
      <c r="J29" s="160">
        <f t="shared" si="3"/>
        <v>281878</v>
      </c>
      <c r="K29" s="315">
        <f>SUM(K28)</f>
        <v>3285179</v>
      </c>
      <c r="L29" s="316"/>
      <c r="M29" s="160">
        <f>SUM(M28)</f>
        <v>8260045</v>
      </c>
      <c r="N29" s="160" t="e">
        <f>SUM(N28)</f>
        <v>#REF!</v>
      </c>
      <c r="O29" s="160">
        <f>SUM(O28)</f>
        <v>13580505</v>
      </c>
      <c r="P29" s="160">
        <f>SUM(P28)</f>
        <v>13566498</v>
      </c>
      <c r="Q29" s="97" t="s">
        <v>28</v>
      </c>
    </row>
    <row r="31" ht="12.75">
      <c r="A31" s="29" t="s">
        <v>122</v>
      </c>
    </row>
  </sheetData>
  <mergeCells count="54">
    <mergeCell ref="Q24:Q25"/>
    <mergeCell ref="L18:L20"/>
    <mergeCell ref="L15:L17"/>
    <mergeCell ref="K15:K17"/>
    <mergeCell ref="K18:K20"/>
    <mergeCell ref="M18:M20"/>
    <mergeCell ref="N18:N20"/>
    <mergeCell ref="M15:M17"/>
    <mergeCell ref="N15:N17"/>
    <mergeCell ref="O15:O17"/>
    <mergeCell ref="A7:Q7"/>
    <mergeCell ref="A8:Q8"/>
    <mergeCell ref="A10:A12"/>
    <mergeCell ref="B10:B12"/>
    <mergeCell ref="C10:C12"/>
    <mergeCell ref="D10:D12"/>
    <mergeCell ref="E10:E12"/>
    <mergeCell ref="F10:F12"/>
    <mergeCell ref="G10:G12"/>
    <mergeCell ref="H10:P10"/>
    <mergeCell ref="Q10:Q12"/>
    <mergeCell ref="H11:H12"/>
    <mergeCell ref="I11:M11"/>
    <mergeCell ref="N11:N12"/>
    <mergeCell ref="O11:O12"/>
    <mergeCell ref="P11:P12"/>
    <mergeCell ref="K12:L12"/>
    <mergeCell ref="K13:L13"/>
    <mergeCell ref="K14:L14"/>
    <mergeCell ref="C18:C20"/>
    <mergeCell ref="D18:D20"/>
    <mergeCell ref="E18:E20"/>
    <mergeCell ref="F18:F20"/>
    <mergeCell ref="G18:G20"/>
    <mergeCell ref="H18:H20"/>
    <mergeCell ref="I18:I20"/>
    <mergeCell ref="J18:J20"/>
    <mergeCell ref="P15:P17"/>
    <mergeCell ref="O18:O20"/>
    <mergeCell ref="P18:P20"/>
    <mergeCell ref="Q15:Q23"/>
    <mergeCell ref="K26:L26"/>
    <mergeCell ref="A28:D28"/>
    <mergeCell ref="K28:L28"/>
    <mergeCell ref="A29:D29"/>
    <mergeCell ref="K29:L29"/>
    <mergeCell ref="C15:C17"/>
    <mergeCell ref="D15:D17"/>
    <mergeCell ref="E15:E17"/>
    <mergeCell ref="F15:F17"/>
    <mergeCell ref="G15:G17"/>
    <mergeCell ref="H15:H17"/>
    <mergeCell ref="I15:I17"/>
    <mergeCell ref="J15:J17"/>
  </mergeCells>
  <printOptions/>
  <pageMargins left="0.77" right="0.16" top="1.34" bottom="0.7" header="0.16" footer="0.41"/>
  <pageSetup horizontalDpi="600" verticalDpi="600" orientation="landscape" paperSize="9" scale="90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4"/>
  <dimension ref="A1:O45"/>
  <sheetViews>
    <sheetView workbookViewId="0" topLeftCell="A1">
      <selection activeCell="R17" sqref="R17"/>
    </sheetView>
  </sheetViews>
  <sheetFormatPr defaultColWidth="9.00390625" defaultRowHeight="12.75"/>
  <cols>
    <col min="1" max="1" width="5.00390625" style="29" customWidth="1"/>
    <col min="2" max="2" width="6.75390625" style="29" customWidth="1"/>
    <col min="3" max="3" width="31.00390625" style="29" customWidth="1"/>
    <col min="4" max="4" width="8.00390625" style="34" hidden="1" customWidth="1"/>
    <col min="5" max="5" width="10.75390625" style="29" customWidth="1"/>
    <col min="6" max="6" width="11.625" style="29" hidden="1" customWidth="1"/>
    <col min="7" max="7" width="12.125" style="29" hidden="1" customWidth="1"/>
    <col min="8" max="8" width="10.25390625" style="32" customWidth="1"/>
    <col min="9" max="9" width="9.125" style="29" customWidth="1"/>
    <col min="10" max="10" width="9.625" style="29" customWidth="1"/>
    <col min="11" max="11" width="2.875" style="29" customWidth="1"/>
    <col min="12" max="12" width="11.375" style="29" customWidth="1"/>
    <col min="13" max="13" width="14.375" style="29" customWidth="1"/>
    <col min="14" max="14" width="10.00390625" style="29" hidden="1" customWidth="1"/>
    <col min="15" max="15" width="16.375" style="29" customWidth="1"/>
    <col min="16" max="16384" width="9.125" style="29" customWidth="1"/>
  </cols>
  <sheetData>
    <row r="1" spans="13:15" ht="16.5" customHeight="1">
      <c r="M1" s="31"/>
      <c r="N1" s="31"/>
      <c r="O1" s="19" t="s">
        <v>50</v>
      </c>
    </row>
    <row r="2" spans="13:15" ht="15" customHeight="1">
      <c r="M2" s="30"/>
      <c r="N2" s="30"/>
      <c r="O2" s="30" t="s">
        <v>228</v>
      </c>
    </row>
    <row r="3" spans="13:15" ht="12" customHeight="1">
      <c r="M3" s="30"/>
      <c r="N3" s="30"/>
      <c r="O3" s="30" t="s">
        <v>49</v>
      </c>
    </row>
    <row r="4" ht="3.75" customHeight="1">
      <c r="N4" s="15"/>
    </row>
    <row r="5" ht="1.5" customHeight="1">
      <c r="N5" s="15"/>
    </row>
    <row r="6" ht="16.5" customHeight="1" hidden="1">
      <c r="N6" s="15"/>
    </row>
    <row r="7" spans="1:15" s="37" customFormat="1" ht="5.25" customHeight="1">
      <c r="A7" s="308"/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</row>
    <row r="8" spans="1:15" s="37" customFormat="1" ht="17.25" customHeight="1">
      <c r="A8" s="308" t="s">
        <v>83</v>
      </c>
      <c r="B8" s="308"/>
      <c r="C8" s="308"/>
      <c r="D8" s="308"/>
      <c r="E8" s="308"/>
      <c r="F8" s="308"/>
      <c r="G8" s="308"/>
      <c r="H8" s="308"/>
      <c r="I8" s="308"/>
      <c r="J8" s="308"/>
      <c r="K8" s="308"/>
      <c r="L8" s="308"/>
      <c r="M8" s="308"/>
      <c r="N8" s="308"/>
      <c r="O8" s="308"/>
    </row>
    <row r="9" ht="13.5" customHeight="1">
      <c r="O9" s="38" t="s">
        <v>4</v>
      </c>
    </row>
    <row r="10" spans="1:15" s="18" customFormat="1" ht="12.75">
      <c r="A10" s="305" t="s">
        <v>181</v>
      </c>
      <c r="B10" s="305" t="s">
        <v>182</v>
      </c>
      <c r="C10" s="305" t="s">
        <v>58</v>
      </c>
      <c r="D10" s="305" t="s">
        <v>20</v>
      </c>
      <c r="E10" s="305" t="s">
        <v>149</v>
      </c>
      <c r="F10" s="305" t="s">
        <v>21</v>
      </c>
      <c r="G10" s="305" t="s">
        <v>22</v>
      </c>
      <c r="H10" s="310" t="s">
        <v>155</v>
      </c>
      <c r="I10" s="290"/>
      <c r="J10" s="290"/>
      <c r="K10" s="290"/>
      <c r="L10" s="290"/>
      <c r="M10" s="290"/>
      <c r="N10" s="290"/>
      <c r="O10" s="305" t="s">
        <v>126</v>
      </c>
    </row>
    <row r="11" spans="1:15" s="39" customFormat="1" ht="12.75" customHeight="1">
      <c r="A11" s="309"/>
      <c r="B11" s="309"/>
      <c r="C11" s="309"/>
      <c r="D11" s="306"/>
      <c r="E11" s="309"/>
      <c r="F11" s="309"/>
      <c r="G11" s="309"/>
      <c r="H11" s="305" t="s">
        <v>99</v>
      </c>
      <c r="I11" s="305" t="s">
        <v>156</v>
      </c>
      <c r="J11" s="341"/>
      <c r="K11" s="341"/>
      <c r="L11" s="341"/>
      <c r="M11" s="341"/>
      <c r="N11" s="305" t="s">
        <v>23</v>
      </c>
      <c r="O11" s="306"/>
    </row>
    <row r="12" spans="1:15" s="39" customFormat="1" ht="48">
      <c r="A12" s="309"/>
      <c r="B12" s="309"/>
      <c r="C12" s="309"/>
      <c r="D12" s="306"/>
      <c r="E12" s="309"/>
      <c r="F12" s="309"/>
      <c r="G12" s="309"/>
      <c r="H12" s="305"/>
      <c r="I12" s="84" t="s">
        <v>152</v>
      </c>
      <c r="J12" s="84" t="s">
        <v>24</v>
      </c>
      <c r="K12" s="342" t="s">
        <v>36</v>
      </c>
      <c r="L12" s="343"/>
      <c r="M12" s="84" t="s">
        <v>154</v>
      </c>
      <c r="N12" s="305"/>
      <c r="O12" s="306"/>
    </row>
    <row r="13" spans="1:15" s="39" customFormat="1" ht="12.75">
      <c r="A13" s="41" t="s">
        <v>187</v>
      </c>
      <c r="B13" s="41" t="s">
        <v>188</v>
      </c>
      <c r="C13" s="41" t="s">
        <v>189</v>
      </c>
      <c r="D13" s="41" t="s">
        <v>180</v>
      </c>
      <c r="E13" s="41" t="s">
        <v>180</v>
      </c>
      <c r="F13" s="41" t="s">
        <v>192</v>
      </c>
      <c r="G13" s="41" t="s">
        <v>193</v>
      </c>
      <c r="H13" s="41" t="s">
        <v>192</v>
      </c>
      <c r="I13" s="41" t="s">
        <v>193</v>
      </c>
      <c r="J13" s="41" t="s">
        <v>203</v>
      </c>
      <c r="K13" s="303" t="s">
        <v>205</v>
      </c>
      <c r="L13" s="304"/>
      <c r="M13" s="41" t="s">
        <v>10</v>
      </c>
      <c r="N13" s="41" t="s">
        <v>11</v>
      </c>
      <c r="O13" s="41" t="s">
        <v>151</v>
      </c>
    </row>
    <row r="14" spans="1:15" s="33" customFormat="1" ht="12.75">
      <c r="A14" s="201">
        <v>600</v>
      </c>
      <c r="B14" s="201">
        <v>60014</v>
      </c>
      <c r="C14" s="43" t="s">
        <v>13</v>
      </c>
      <c r="D14" s="156"/>
      <c r="E14" s="100">
        <f aca="true" t="shared" si="0" ref="E14:J14">SUM(E16:E20)</f>
        <v>3678792</v>
      </c>
      <c r="F14" s="100">
        <f t="shared" si="0"/>
        <v>0</v>
      </c>
      <c r="G14" s="100">
        <f t="shared" si="0"/>
        <v>0</v>
      </c>
      <c r="H14" s="100">
        <f t="shared" si="0"/>
        <v>3678792</v>
      </c>
      <c r="I14" s="100">
        <f t="shared" si="0"/>
        <v>935542</v>
      </c>
      <c r="J14" s="100">
        <f t="shared" si="0"/>
        <v>0</v>
      </c>
      <c r="K14" s="338">
        <f>SUM(L16:L19)</f>
        <v>2743250</v>
      </c>
      <c r="L14" s="339"/>
      <c r="M14" s="100">
        <f>SUM(M15:M15)</f>
        <v>0</v>
      </c>
      <c r="N14" s="100">
        <f>SUM(N15:N15)</f>
        <v>0</v>
      </c>
      <c r="O14" s="43"/>
    </row>
    <row r="15" spans="1:15" s="33" customFormat="1" ht="7.5" customHeight="1" hidden="1">
      <c r="A15" s="202"/>
      <c r="B15" s="203"/>
      <c r="C15" s="172"/>
      <c r="D15" s="164"/>
      <c r="E15" s="195"/>
      <c r="F15" s="195"/>
      <c r="G15" s="195"/>
      <c r="H15" s="195"/>
      <c r="I15" s="195"/>
      <c r="J15" s="195"/>
      <c r="K15" s="296"/>
      <c r="L15" s="344"/>
      <c r="M15" s="195"/>
      <c r="N15" s="195"/>
      <c r="O15" s="164"/>
    </row>
    <row r="16" spans="1:15" s="33" customFormat="1" ht="19.5" customHeight="1">
      <c r="A16" s="202"/>
      <c r="B16" s="203"/>
      <c r="C16" s="359" t="s">
        <v>37</v>
      </c>
      <c r="D16" s="164"/>
      <c r="E16" s="354">
        <v>2730000</v>
      </c>
      <c r="F16" s="158"/>
      <c r="G16" s="158"/>
      <c r="H16" s="355">
        <f>SUM(I16,L16,L17)</f>
        <v>2730000</v>
      </c>
      <c r="I16" s="355">
        <v>682500</v>
      </c>
      <c r="J16" s="355">
        <v>0</v>
      </c>
      <c r="K16" s="158" t="s">
        <v>101</v>
      </c>
      <c r="L16" s="158">
        <v>682500</v>
      </c>
      <c r="M16" s="354">
        <v>0</v>
      </c>
      <c r="N16" s="167"/>
      <c r="O16" s="356" t="s">
        <v>25</v>
      </c>
    </row>
    <row r="17" spans="1:15" s="33" customFormat="1" ht="26.25" customHeight="1">
      <c r="A17" s="202"/>
      <c r="B17" s="203"/>
      <c r="C17" s="359"/>
      <c r="D17" s="164"/>
      <c r="E17" s="354"/>
      <c r="F17" s="158"/>
      <c r="G17" s="158"/>
      <c r="H17" s="355"/>
      <c r="I17" s="355"/>
      <c r="J17" s="355"/>
      <c r="K17" s="158" t="s">
        <v>44</v>
      </c>
      <c r="L17" s="158">
        <v>1365000</v>
      </c>
      <c r="M17" s="354"/>
      <c r="N17" s="167"/>
      <c r="O17" s="357"/>
    </row>
    <row r="18" spans="1:15" s="33" customFormat="1" ht="19.5" customHeight="1">
      <c r="A18" s="202"/>
      <c r="B18" s="203"/>
      <c r="C18" s="359" t="s">
        <v>38</v>
      </c>
      <c r="D18" s="164"/>
      <c r="E18" s="354">
        <v>927750</v>
      </c>
      <c r="F18" s="158"/>
      <c r="G18" s="158"/>
      <c r="H18" s="355">
        <f>SUM(I18,L18,L19)</f>
        <v>927750</v>
      </c>
      <c r="I18" s="355">
        <v>232000</v>
      </c>
      <c r="J18" s="355">
        <v>0</v>
      </c>
      <c r="K18" s="158" t="s">
        <v>101</v>
      </c>
      <c r="L18" s="158">
        <v>232000</v>
      </c>
      <c r="M18" s="354">
        <v>0</v>
      </c>
      <c r="N18" s="167"/>
      <c r="O18" s="357"/>
    </row>
    <row r="19" spans="1:15" s="33" customFormat="1" ht="19.5" customHeight="1">
      <c r="A19" s="202"/>
      <c r="B19" s="203"/>
      <c r="C19" s="359"/>
      <c r="D19" s="164"/>
      <c r="E19" s="354"/>
      <c r="F19" s="158"/>
      <c r="G19" s="158"/>
      <c r="H19" s="355"/>
      <c r="I19" s="355"/>
      <c r="J19" s="355"/>
      <c r="K19" s="158" t="s">
        <v>44</v>
      </c>
      <c r="L19" s="158">
        <v>463750</v>
      </c>
      <c r="M19" s="354"/>
      <c r="N19" s="167"/>
      <c r="O19" s="357"/>
    </row>
    <row r="20" spans="1:15" s="33" customFormat="1" ht="13.5" customHeight="1">
      <c r="A20" s="202"/>
      <c r="B20" s="203"/>
      <c r="C20" s="212" t="s">
        <v>132</v>
      </c>
      <c r="D20" s="164"/>
      <c r="E20" s="157">
        <v>21042</v>
      </c>
      <c r="F20" s="157"/>
      <c r="G20" s="157"/>
      <c r="H20" s="157">
        <v>21042</v>
      </c>
      <c r="I20" s="157">
        <v>21042</v>
      </c>
      <c r="J20" s="157">
        <v>0</v>
      </c>
      <c r="K20" s="158"/>
      <c r="L20" s="158">
        <v>0</v>
      </c>
      <c r="M20" s="157">
        <v>0</v>
      </c>
      <c r="N20" s="167"/>
      <c r="O20" s="358"/>
    </row>
    <row r="21" spans="1:15" s="40" customFormat="1" ht="12.75">
      <c r="A21" s="156">
        <v>750</v>
      </c>
      <c r="B21" s="156">
        <v>75020</v>
      </c>
      <c r="C21" s="43" t="s">
        <v>14</v>
      </c>
      <c r="D21" s="156"/>
      <c r="E21" s="100">
        <f aca="true" t="shared" si="1" ref="E21:J21">SUM(E22:E30)</f>
        <v>445500</v>
      </c>
      <c r="F21" s="100">
        <f t="shared" si="1"/>
        <v>445500</v>
      </c>
      <c r="G21" s="100">
        <f t="shared" si="1"/>
        <v>445500</v>
      </c>
      <c r="H21" s="100">
        <f t="shared" si="1"/>
        <v>445500</v>
      </c>
      <c r="I21" s="100">
        <f t="shared" si="1"/>
        <v>445500</v>
      </c>
      <c r="J21" s="100">
        <f t="shared" si="1"/>
        <v>0</v>
      </c>
      <c r="K21" s="338">
        <v>0</v>
      </c>
      <c r="L21" s="339"/>
      <c r="M21" s="100">
        <f>SUM(M22:M30)</f>
        <v>0</v>
      </c>
      <c r="N21" s="100" t="e">
        <f>SUM(#REF!)</f>
        <v>#REF!</v>
      </c>
      <c r="O21" s="156"/>
    </row>
    <row r="22" spans="1:15" s="39" customFormat="1" ht="12.75">
      <c r="A22" s="67"/>
      <c r="B22" s="64"/>
      <c r="C22" s="196" t="s">
        <v>88</v>
      </c>
      <c r="D22" s="164"/>
      <c r="E22" s="157">
        <v>60000</v>
      </c>
      <c r="F22" s="157">
        <v>60000</v>
      </c>
      <c r="G22" s="157">
        <v>60000</v>
      </c>
      <c r="H22" s="157">
        <v>60000</v>
      </c>
      <c r="I22" s="157">
        <v>60000</v>
      </c>
      <c r="J22" s="157">
        <v>0</v>
      </c>
      <c r="K22" s="345">
        <v>0</v>
      </c>
      <c r="L22" s="346"/>
      <c r="M22" s="158">
        <v>0</v>
      </c>
      <c r="N22" s="190"/>
      <c r="O22" s="347" t="s">
        <v>100</v>
      </c>
    </row>
    <row r="23" spans="1:15" s="39" customFormat="1" ht="12.75">
      <c r="A23" s="67"/>
      <c r="B23" s="64"/>
      <c r="C23" s="196" t="s">
        <v>84</v>
      </c>
      <c r="D23" s="164"/>
      <c r="E23" s="157">
        <v>30000</v>
      </c>
      <c r="F23" s="157">
        <v>30000</v>
      </c>
      <c r="G23" s="157">
        <v>30000</v>
      </c>
      <c r="H23" s="157">
        <v>30000</v>
      </c>
      <c r="I23" s="157">
        <v>30000</v>
      </c>
      <c r="J23" s="157">
        <v>0</v>
      </c>
      <c r="K23" s="345">
        <v>0</v>
      </c>
      <c r="L23" s="346"/>
      <c r="M23" s="158">
        <v>0</v>
      </c>
      <c r="N23" s="190"/>
      <c r="O23" s="347"/>
    </row>
    <row r="24" spans="1:15" s="39" customFormat="1" ht="12.75">
      <c r="A24" s="67"/>
      <c r="B24" s="64"/>
      <c r="C24" s="196" t="s">
        <v>85</v>
      </c>
      <c r="D24" s="164"/>
      <c r="E24" s="157">
        <v>25000</v>
      </c>
      <c r="F24" s="157">
        <v>25000</v>
      </c>
      <c r="G24" s="157">
        <v>25000</v>
      </c>
      <c r="H24" s="157">
        <v>25000</v>
      </c>
      <c r="I24" s="157">
        <v>25000</v>
      </c>
      <c r="J24" s="157">
        <v>0</v>
      </c>
      <c r="K24" s="345">
        <v>0</v>
      </c>
      <c r="L24" s="346"/>
      <c r="M24" s="158">
        <v>0</v>
      </c>
      <c r="N24" s="190"/>
      <c r="O24" s="347"/>
    </row>
    <row r="25" spans="1:15" s="39" customFormat="1" ht="22.5">
      <c r="A25" s="67"/>
      <c r="B25" s="64"/>
      <c r="C25" s="196" t="s">
        <v>116</v>
      </c>
      <c r="D25" s="164"/>
      <c r="E25" s="157">
        <v>85000</v>
      </c>
      <c r="F25" s="157">
        <v>85000</v>
      </c>
      <c r="G25" s="157">
        <v>85000</v>
      </c>
      <c r="H25" s="157">
        <v>85000</v>
      </c>
      <c r="I25" s="157">
        <v>85000</v>
      </c>
      <c r="J25" s="157">
        <v>0</v>
      </c>
      <c r="K25" s="345">
        <v>0</v>
      </c>
      <c r="L25" s="346"/>
      <c r="M25" s="158">
        <v>0</v>
      </c>
      <c r="N25" s="190"/>
      <c r="O25" s="347"/>
    </row>
    <row r="26" spans="1:15" s="39" customFormat="1" ht="33.75">
      <c r="A26" s="67"/>
      <c r="B26" s="64"/>
      <c r="C26" s="196" t="s">
        <v>117</v>
      </c>
      <c r="D26" s="164"/>
      <c r="E26" s="157">
        <v>205000</v>
      </c>
      <c r="F26" s="157">
        <v>205000</v>
      </c>
      <c r="G26" s="157">
        <v>205000</v>
      </c>
      <c r="H26" s="157">
        <v>205000</v>
      </c>
      <c r="I26" s="157">
        <v>205000</v>
      </c>
      <c r="J26" s="157">
        <v>0</v>
      </c>
      <c r="K26" s="345">
        <v>0</v>
      </c>
      <c r="L26" s="346"/>
      <c r="M26" s="158">
        <v>0</v>
      </c>
      <c r="N26" s="190"/>
      <c r="O26" s="347"/>
    </row>
    <row r="27" spans="1:15" s="39" customFormat="1" ht="12.75">
      <c r="A27" s="67"/>
      <c r="B27" s="64"/>
      <c r="C27" s="196" t="s">
        <v>118</v>
      </c>
      <c r="D27" s="164"/>
      <c r="E27" s="157">
        <v>15000</v>
      </c>
      <c r="F27" s="157">
        <v>15000</v>
      </c>
      <c r="G27" s="157">
        <v>15000</v>
      </c>
      <c r="H27" s="157">
        <v>15000</v>
      </c>
      <c r="I27" s="157">
        <v>15000</v>
      </c>
      <c r="J27" s="157">
        <v>0</v>
      </c>
      <c r="K27" s="345">
        <v>0</v>
      </c>
      <c r="L27" s="346"/>
      <c r="M27" s="158">
        <v>0</v>
      </c>
      <c r="N27" s="190"/>
      <c r="O27" s="347"/>
    </row>
    <row r="28" spans="1:15" s="39" customFormat="1" ht="12.75">
      <c r="A28" s="67"/>
      <c r="B28" s="64"/>
      <c r="C28" s="196" t="s">
        <v>86</v>
      </c>
      <c r="D28" s="164"/>
      <c r="E28" s="157">
        <v>9000</v>
      </c>
      <c r="F28" s="157">
        <v>9000</v>
      </c>
      <c r="G28" s="157">
        <v>9000</v>
      </c>
      <c r="H28" s="157">
        <v>9000</v>
      </c>
      <c r="I28" s="157">
        <v>9000</v>
      </c>
      <c r="J28" s="157">
        <v>0</v>
      </c>
      <c r="K28" s="345">
        <v>0</v>
      </c>
      <c r="L28" s="346"/>
      <c r="M28" s="158">
        <v>0</v>
      </c>
      <c r="N28" s="190"/>
      <c r="O28" s="347"/>
    </row>
    <row r="29" spans="1:15" s="39" customFormat="1" ht="12.75">
      <c r="A29" s="67"/>
      <c r="B29" s="64"/>
      <c r="C29" s="196" t="s">
        <v>95</v>
      </c>
      <c r="D29" s="164"/>
      <c r="E29" s="157">
        <f>10000-2500</f>
        <v>7500</v>
      </c>
      <c r="F29" s="157">
        <v>10000</v>
      </c>
      <c r="G29" s="157">
        <v>10000</v>
      </c>
      <c r="H29" s="157">
        <v>7500</v>
      </c>
      <c r="I29" s="157">
        <v>7500</v>
      </c>
      <c r="J29" s="157">
        <v>0</v>
      </c>
      <c r="K29" s="345">
        <v>0</v>
      </c>
      <c r="L29" s="346"/>
      <c r="M29" s="158">
        <v>0</v>
      </c>
      <c r="N29" s="190"/>
      <c r="O29" s="347"/>
    </row>
    <row r="30" spans="1:15" s="39" customFormat="1" ht="12.75">
      <c r="A30" s="214"/>
      <c r="B30" s="215"/>
      <c r="C30" s="196" t="s">
        <v>97</v>
      </c>
      <c r="D30" s="164"/>
      <c r="E30" s="157">
        <f>6500+2500</f>
        <v>9000</v>
      </c>
      <c r="F30" s="157">
        <v>6500</v>
      </c>
      <c r="G30" s="157">
        <v>6500</v>
      </c>
      <c r="H30" s="157">
        <v>9000</v>
      </c>
      <c r="I30" s="157">
        <v>9000</v>
      </c>
      <c r="J30" s="157">
        <v>0</v>
      </c>
      <c r="K30" s="345">
        <v>0</v>
      </c>
      <c r="L30" s="346"/>
      <c r="M30" s="158">
        <v>0</v>
      </c>
      <c r="N30" s="190"/>
      <c r="O30" s="348"/>
    </row>
    <row r="31" spans="1:15" s="39" customFormat="1" ht="28.5" customHeight="1">
      <c r="A31" s="156">
        <v>754</v>
      </c>
      <c r="B31" s="156">
        <v>75411</v>
      </c>
      <c r="C31" s="216" t="s">
        <v>15</v>
      </c>
      <c r="D31" s="162"/>
      <c r="E31" s="166">
        <f>SUM(E32:E32)</f>
        <v>730000</v>
      </c>
      <c r="F31" s="166">
        <f>SUM(F33:F33)</f>
        <v>0</v>
      </c>
      <c r="G31" s="166">
        <f>SUM(G33:G33)</f>
        <v>0</v>
      </c>
      <c r="H31" s="166">
        <f>SUM(H32:H32)</f>
        <v>730000</v>
      </c>
      <c r="I31" s="100">
        <f>SUM(I32:I32)</f>
        <v>0</v>
      </c>
      <c r="J31" s="100">
        <f>SUM(J32)</f>
        <v>180000</v>
      </c>
      <c r="K31" s="170"/>
      <c r="L31" s="166">
        <f>SUM(L32:L33)</f>
        <v>550000</v>
      </c>
      <c r="M31" s="100">
        <f>SUM(M32)</f>
        <v>0</v>
      </c>
      <c r="N31" s="100">
        <f>SUM(N33)</f>
        <v>0</v>
      </c>
      <c r="O31" s="353" t="s">
        <v>57</v>
      </c>
    </row>
    <row r="32" spans="1:15" s="39" customFormat="1" ht="28.5" customHeight="1">
      <c r="A32" s="349"/>
      <c r="B32" s="349"/>
      <c r="C32" s="362" t="s">
        <v>119</v>
      </c>
      <c r="D32" s="162"/>
      <c r="E32" s="291">
        <v>730000</v>
      </c>
      <c r="F32" s="166"/>
      <c r="G32" s="166"/>
      <c r="H32" s="291">
        <f>SUM(J32,L31)</f>
        <v>730000</v>
      </c>
      <c r="I32" s="351">
        <v>0</v>
      </c>
      <c r="J32" s="351">
        <v>180000</v>
      </c>
      <c r="K32" s="284" t="s">
        <v>101</v>
      </c>
      <c r="L32" s="285">
        <f>50000+100000</f>
        <v>150000</v>
      </c>
      <c r="M32" s="360">
        <v>0</v>
      </c>
      <c r="N32" s="283"/>
      <c r="O32" s="347"/>
    </row>
    <row r="33" spans="1:15" s="39" customFormat="1" ht="14.25">
      <c r="A33" s="350"/>
      <c r="B33" s="350"/>
      <c r="C33" s="363"/>
      <c r="D33" s="205"/>
      <c r="E33" s="293"/>
      <c r="F33" s="157"/>
      <c r="G33" s="157"/>
      <c r="H33" s="293"/>
      <c r="I33" s="352"/>
      <c r="J33" s="352"/>
      <c r="K33" s="99" t="s">
        <v>44</v>
      </c>
      <c r="L33" s="157">
        <v>400000</v>
      </c>
      <c r="M33" s="361"/>
      <c r="N33" s="168"/>
      <c r="O33" s="348"/>
    </row>
    <row r="34" spans="1:15" s="40" customFormat="1" ht="25.5">
      <c r="A34" s="156">
        <v>754</v>
      </c>
      <c r="B34" s="189">
        <v>75414</v>
      </c>
      <c r="C34" s="216" t="s">
        <v>15</v>
      </c>
      <c r="D34" s="156"/>
      <c r="E34" s="100">
        <f aca="true" t="shared" si="2" ref="E34:J36">SUM(E35)</f>
        <v>10000</v>
      </c>
      <c r="F34" s="100">
        <f t="shared" si="2"/>
        <v>0</v>
      </c>
      <c r="G34" s="100">
        <f t="shared" si="2"/>
        <v>0</v>
      </c>
      <c r="H34" s="100">
        <f t="shared" si="2"/>
        <v>10000</v>
      </c>
      <c r="I34" s="100">
        <f t="shared" si="2"/>
        <v>0</v>
      </c>
      <c r="J34" s="100">
        <f t="shared" si="2"/>
        <v>10000</v>
      </c>
      <c r="K34" s="345">
        <v>0</v>
      </c>
      <c r="L34" s="346"/>
      <c r="M34" s="100">
        <f>SUM(M35)</f>
        <v>0</v>
      </c>
      <c r="N34" s="100">
        <f>SUM(N35)</f>
        <v>0</v>
      </c>
      <c r="O34" s="84"/>
    </row>
    <row r="35" spans="1:15" s="40" customFormat="1" ht="24">
      <c r="A35" s="171"/>
      <c r="B35" s="189"/>
      <c r="C35" s="196" t="s">
        <v>87</v>
      </c>
      <c r="D35" s="162"/>
      <c r="E35" s="157">
        <v>10000</v>
      </c>
      <c r="F35" s="157"/>
      <c r="G35" s="157"/>
      <c r="H35" s="157">
        <v>10000</v>
      </c>
      <c r="I35" s="157">
        <v>0</v>
      </c>
      <c r="J35" s="157">
        <v>10000</v>
      </c>
      <c r="K35" s="345">
        <v>0</v>
      </c>
      <c r="L35" s="346"/>
      <c r="M35" s="158">
        <v>0</v>
      </c>
      <c r="N35" s="157"/>
      <c r="O35" s="209" t="s">
        <v>96</v>
      </c>
    </row>
    <row r="36" spans="1:15" s="40" customFormat="1" ht="12.75">
      <c r="A36" s="171">
        <v>801</v>
      </c>
      <c r="B36" s="171">
        <v>80130</v>
      </c>
      <c r="C36" s="46" t="s">
        <v>16</v>
      </c>
      <c r="D36" s="156"/>
      <c r="E36" s="100">
        <f t="shared" si="2"/>
        <v>7000</v>
      </c>
      <c r="F36" s="100">
        <f t="shared" si="2"/>
        <v>0</v>
      </c>
      <c r="G36" s="100">
        <f t="shared" si="2"/>
        <v>0</v>
      </c>
      <c r="H36" s="100">
        <f t="shared" si="2"/>
        <v>7000</v>
      </c>
      <c r="I36" s="100">
        <f t="shared" si="2"/>
        <v>7000</v>
      </c>
      <c r="J36" s="100">
        <f t="shared" si="2"/>
        <v>0</v>
      </c>
      <c r="K36" s="345">
        <v>0</v>
      </c>
      <c r="L36" s="346"/>
      <c r="M36" s="100">
        <f>SUM(M37)</f>
        <v>0</v>
      </c>
      <c r="N36" s="100">
        <f>SUM(N37)</f>
        <v>0</v>
      </c>
      <c r="O36" s="213"/>
    </row>
    <row r="37" spans="1:15" s="40" customFormat="1" ht="12.75">
      <c r="A37" s="169"/>
      <c r="B37" s="83"/>
      <c r="C37" s="194" t="s">
        <v>133</v>
      </c>
      <c r="D37" s="162"/>
      <c r="E37" s="157">
        <v>7000</v>
      </c>
      <c r="F37" s="157"/>
      <c r="G37" s="157"/>
      <c r="H37" s="157">
        <v>7000</v>
      </c>
      <c r="I37" s="157">
        <v>7000</v>
      </c>
      <c r="J37" s="157">
        <v>0</v>
      </c>
      <c r="K37" s="345">
        <v>0</v>
      </c>
      <c r="L37" s="346"/>
      <c r="M37" s="158">
        <v>0</v>
      </c>
      <c r="N37" s="157"/>
      <c r="O37" s="209" t="s">
        <v>134</v>
      </c>
    </row>
    <row r="38" spans="1:15" s="40" customFormat="1" ht="12.75">
      <c r="A38" s="156">
        <v>853</v>
      </c>
      <c r="B38" s="156">
        <v>85333</v>
      </c>
      <c r="C38" s="43" t="s">
        <v>89</v>
      </c>
      <c r="D38" s="156"/>
      <c r="E38" s="100">
        <f aca="true" t="shared" si="3" ref="E38:J38">SUM(E39:E40)</f>
        <v>14000</v>
      </c>
      <c r="F38" s="100">
        <f t="shared" si="3"/>
        <v>0</v>
      </c>
      <c r="G38" s="100">
        <f t="shared" si="3"/>
        <v>0</v>
      </c>
      <c r="H38" s="100">
        <f t="shared" si="3"/>
        <v>14000</v>
      </c>
      <c r="I38" s="100">
        <f t="shared" si="3"/>
        <v>0</v>
      </c>
      <c r="J38" s="100">
        <f t="shared" si="3"/>
        <v>14000</v>
      </c>
      <c r="K38" s="345">
        <v>0</v>
      </c>
      <c r="L38" s="346"/>
      <c r="M38" s="100">
        <f>SUM(M39)</f>
        <v>0</v>
      </c>
      <c r="N38" s="100">
        <f>SUM(N39)</f>
        <v>0</v>
      </c>
      <c r="O38" s="213"/>
    </row>
    <row r="39" spans="1:15" s="40" customFormat="1" ht="12.75">
      <c r="A39" s="169"/>
      <c r="B39" s="83"/>
      <c r="C39" s="204" t="s">
        <v>133</v>
      </c>
      <c r="D39" s="162"/>
      <c r="E39" s="157">
        <v>8000</v>
      </c>
      <c r="F39" s="157"/>
      <c r="G39" s="157"/>
      <c r="H39" s="157">
        <v>8000</v>
      </c>
      <c r="I39" s="157">
        <v>0</v>
      </c>
      <c r="J39" s="157">
        <v>8000</v>
      </c>
      <c r="K39" s="345">
        <v>0</v>
      </c>
      <c r="L39" s="346"/>
      <c r="M39" s="158">
        <v>0</v>
      </c>
      <c r="N39" s="157"/>
      <c r="O39" s="353" t="s">
        <v>90</v>
      </c>
    </row>
    <row r="40" spans="1:15" s="40" customFormat="1" ht="12.75">
      <c r="A40" s="191"/>
      <c r="B40" s="171"/>
      <c r="C40" s="206" t="s">
        <v>120</v>
      </c>
      <c r="D40" s="207"/>
      <c r="E40" s="157">
        <v>6000</v>
      </c>
      <c r="F40" s="157"/>
      <c r="G40" s="157"/>
      <c r="H40" s="157">
        <v>6000</v>
      </c>
      <c r="I40" s="157">
        <v>0</v>
      </c>
      <c r="J40" s="157">
        <v>6000</v>
      </c>
      <c r="K40" s="345">
        <v>0</v>
      </c>
      <c r="L40" s="346"/>
      <c r="M40" s="158">
        <v>0</v>
      </c>
      <c r="N40" s="157"/>
      <c r="O40" s="348"/>
    </row>
    <row r="41" spans="1:15" s="44" customFormat="1" ht="22.5" customHeight="1">
      <c r="A41" s="340" t="s">
        <v>177</v>
      </c>
      <c r="B41" s="312"/>
      <c r="C41" s="313"/>
      <c r="D41" s="314"/>
      <c r="E41" s="160">
        <f aca="true" t="shared" si="4" ref="E41:J41">SUM(E38,E36,E34,E31,E21,E14)</f>
        <v>4885292</v>
      </c>
      <c r="F41" s="160">
        <f t="shared" si="4"/>
        <v>445500</v>
      </c>
      <c r="G41" s="160">
        <f t="shared" si="4"/>
        <v>445500</v>
      </c>
      <c r="H41" s="160">
        <f t="shared" si="4"/>
        <v>4885292</v>
      </c>
      <c r="I41" s="160">
        <f t="shared" si="4"/>
        <v>1388042</v>
      </c>
      <c r="J41" s="160">
        <f t="shared" si="4"/>
        <v>204000</v>
      </c>
      <c r="K41" s="338">
        <f>SUM(L31,K14)</f>
        <v>3293250</v>
      </c>
      <c r="L41" s="339"/>
      <c r="M41" s="160">
        <v>0</v>
      </c>
      <c r="N41" s="160" t="e">
        <f>SUM(N38,N31,N21,#REF!,N14)</f>
        <v>#REF!</v>
      </c>
      <c r="O41" s="97" t="s">
        <v>28</v>
      </c>
    </row>
    <row r="43" ht="12.75">
      <c r="A43" s="29" t="s">
        <v>123</v>
      </c>
    </row>
    <row r="44" ht="12.75">
      <c r="A44" s="29" t="s">
        <v>124</v>
      </c>
    </row>
    <row r="45" ht="12.75">
      <c r="A45" s="29" t="s">
        <v>125</v>
      </c>
    </row>
  </sheetData>
  <mergeCells count="61">
    <mergeCell ref="M32:M33"/>
    <mergeCell ref="O31:O33"/>
    <mergeCell ref="C32:C33"/>
    <mergeCell ref="B32:B33"/>
    <mergeCell ref="E32:E33"/>
    <mergeCell ref="H32:H33"/>
    <mergeCell ref="J16:J17"/>
    <mergeCell ref="C18:C19"/>
    <mergeCell ref="E18:E19"/>
    <mergeCell ref="H18:H19"/>
    <mergeCell ref="C16:C17"/>
    <mergeCell ref="E16:E17"/>
    <mergeCell ref="H16:H17"/>
    <mergeCell ref="I16:I17"/>
    <mergeCell ref="O39:O40"/>
    <mergeCell ref="M16:M17"/>
    <mergeCell ref="I18:I19"/>
    <mergeCell ref="J18:J19"/>
    <mergeCell ref="M18:M19"/>
    <mergeCell ref="O16:O20"/>
    <mergeCell ref="K36:L36"/>
    <mergeCell ref="K37:L37"/>
    <mergeCell ref="K38:L38"/>
    <mergeCell ref="K34:L34"/>
    <mergeCell ref="K39:L39"/>
    <mergeCell ref="A41:D41"/>
    <mergeCell ref="K41:L41"/>
    <mergeCell ref="K29:L29"/>
    <mergeCell ref="K30:L30"/>
    <mergeCell ref="K40:L40"/>
    <mergeCell ref="K35:L35"/>
    <mergeCell ref="A32:A33"/>
    <mergeCell ref="I32:I33"/>
    <mergeCell ref="J32:J33"/>
    <mergeCell ref="O22:O30"/>
    <mergeCell ref="K25:L25"/>
    <mergeCell ref="K26:L26"/>
    <mergeCell ref="K27:L27"/>
    <mergeCell ref="K28:L28"/>
    <mergeCell ref="K21:L21"/>
    <mergeCell ref="K22:L22"/>
    <mergeCell ref="K23:L23"/>
    <mergeCell ref="K24:L24"/>
    <mergeCell ref="K15:L15"/>
    <mergeCell ref="K13:L13"/>
    <mergeCell ref="K14:L14"/>
    <mergeCell ref="O10:O12"/>
    <mergeCell ref="H11:H12"/>
    <mergeCell ref="I11:M11"/>
    <mergeCell ref="N11:N12"/>
    <mergeCell ref="K12:L12"/>
    <mergeCell ref="A7:O7"/>
    <mergeCell ref="A8:O8"/>
    <mergeCell ref="A10:A12"/>
    <mergeCell ref="B10:B12"/>
    <mergeCell ref="C10:C12"/>
    <mergeCell ref="D10:D12"/>
    <mergeCell ref="E10:E12"/>
    <mergeCell ref="F10:F12"/>
    <mergeCell ref="G10:G12"/>
    <mergeCell ref="H10:N10"/>
  </mergeCells>
  <printOptions/>
  <pageMargins left="1.12" right="0.2" top="1.52" bottom="0.62" header="0.5" footer="0.38"/>
  <pageSetup horizontalDpi="600" verticalDpi="600" orientation="landscape" paperSize="9" r:id="rId2"/>
  <headerFooter alignWithMargins="0">
    <oddFooter>&amp;CStrona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/>
  <dimension ref="A1:M79"/>
  <sheetViews>
    <sheetView tabSelected="1" workbookViewId="0" topLeftCell="A1">
      <selection activeCell="O22" sqref="O22"/>
    </sheetView>
  </sheetViews>
  <sheetFormatPr defaultColWidth="9.00390625" defaultRowHeight="12.75"/>
  <cols>
    <col min="1" max="1" width="4.125" style="1" customWidth="1"/>
    <col min="2" max="3" width="6.625" style="1" customWidth="1"/>
    <col min="4" max="4" width="2.375" style="1" customWidth="1"/>
    <col min="5" max="5" width="27.00390625" style="1" customWidth="1"/>
    <col min="6" max="6" width="11.375" style="37" customWidth="1"/>
    <col min="7" max="9" width="11.625" style="1" customWidth="1"/>
    <col min="10" max="10" width="10.00390625" style="1" customWidth="1"/>
    <col min="11" max="13" width="11.625" style="1" customWidth="1"/>
    <col min="14" max="16384" width="9.125" style="1" customWidth="1"/>
  </cols>
  <sheetData>
    <row r="1" spans="5:13" ht="16.5" customHeight="1">
      <c r="E1" s="51"/>
      <c r="F1" s="51"/>
      <c r="M1" s="52" t="s">
        <v>29</v>
      </c>
    </row>
    <row r="2" spans="5:13" ht="13.5" customHeight="1">
      <c r="E2" s="53"/>
      <c r="F2" s="53"/>
      <c r="M2" s="30" t="s">
        <v>227</v>
      </c>
    </row>
    <row r="3" spans="5:13" ht="15.75" customHeight="1">
      <c r="E3" s="53"/>
      <c r="F3" s="53"/>
      <c r="M3" s="30" t="s">
        <v>49</v>
      </c>
    </row>
    <row r="4" ht="3" customHeight="1"/>
    <row r="5" spans="1:12" s="54" customFormat="1" ht="16.5">
      <c r="A5" s="391" t="s">
        <v>35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</row>
    <row r="6" spans="1:12" s="54" customFormat="1" ht="15" customHeight="1">
      <c r="A6" s="391" t="s">
        <v>67</v>
      </c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</row>
    <row r="7" ht="5.25" customHeight="1"/>
    <row r="8" spans="1:13" s="49" customFormat="1" ht="11.25" customHeight="1">
      <c r="A8" s="386" t="s">
        <v>17</v>
      </c>
      <c r="B8" s="386"/>
      <c r="C8" s="386"/>
      <c r="D8" s="374" t="s">
        <v>147</v>
      </c>
      <c r="E8" s="375"/>
      <c r="F8" s="380" t="s">
        <v>32</v>
      </c>
      <c r="G8" s="380" t="s">
        <v>136</v>
      </c>
      <c r="H8" s="409" t="s">
        <v>30</v>
      </c>
      <c r="I8" s="410"/>
      <c r="J8" s="410"/>
      <c r="K8" s="410"/>
      <c r="L8" s="410"/>
      <c r="M8" s="411"/>
    </row>
    <row r="9" spans="1:13" s="49" customFormat="1" ht="11.25" customHeight="1">
      <c r="A9" s="383" t="s">
        <v>181</v>
      </c>
      <c r="B9" s="383" t="s">
        <v>182</v>
      </c>
      <c r="C9" s="383" t="s">
        <v>12</v>
      </c>
      <c r="D9" s="376"/>
      <c r="E9" s="377"/>
      <c r="F9" s="381"/>
      <c r="G9" s="381"/>
      <c r="H9" s="385" t="s">
        <v>146</v>
      </c>
      <c r="I9" s="385" t="s">
        <v>31</v>
      </c>
      <c r="J9" s="385"/>
      <c r="K9" s="385"/>
      <c r="L9" s="385" t="s">
        <v>178</v>
      </c>
      <c r="M9" s="48" t="s">
        <v>40</v>
      </c>
    </row>
    <row r="10" spans="1:13" s="49" customFormat="1" ht="24.75" customHeight="1">
      <c r="A10" s="384"/>
      <c r="B10" s="384"/>
      <c r="C10" s="384"/>
      <c r="D10" s="378"/>
      <c r="E10" s="379"/>
      <c r="F10" s="382"/>
      <c r="G10" s="382"/>
      <c r="H10" s="385"/>
      <c r="I10" s="47" t="s">
        <v>34</v>
      </c>
      <c r="J10" s="47" t="s">
        <v>33</v>
      </c>
      <c r="K10" s="47" t="s">
        <v>135</v>
      </c>
      <c r="L10" s="385"/>
      <c r="M10" s="248" t="s">
        <v>135</v>
      </c>
    </row>
    <row r="11" spans="1:13" s="49" customFormat="1" ht="14.25" customHeight="1">
      <c r="A11" s="48">
        <v>1</v>
      </c>
      <c r="B11" s="48">
        <v>2</v>
      </c>
      <c r="C11" s="48">
        <v>3</v>
      </c>
      <c r="D11" s="386">
        <v>4</v>
      </c>
      <c r="E11" s="387"/>
      <c r="F11" s="50">
        <v>5</v>
      </c>
      <c r="G11" s="50">
        <v>6</v>
      </c>
      <c r="H11" s="50">
        <v>7</v>
      </c>
      <c r="I11" s="50">
        <v>8</v>
      </c>
      <c r="J11" s="50">
        <v>9</v>
      </c>
      <c r="K11" s="50">
        <v>10</v>
      </c>
      <c r="L11" s="50">
        <v>11</v>
      </c>
      <c r="M11" s="50">
        <v>12</v>
      </c>
    </row>
    <row r="12" spans="1:13" s="35" customFormat="1" ht="21" customHeight="1">
      <c r="A12" s="388">
        <v>600</v>
      </c>
      <c r="B12" s="388">
        <v>60014</v>
      </c>
      <c r="C12" s="349">
        <v>2310</v>
      </c>
      <c r="D12" s="366" t="s">
        <v>137</v>
      </c>
      <c r="E12" s="367"/>
      <c r="F12" s="176" t="s">
        <v>8</v>
      </c>
      <c r="G12" s="177">
        <v>149000</v>
      </c>
      <c r="H12" s="55">
        <v>149000</v>
      </c>
      <c r="I12" s="56">
        <v>0</v>
      </c>
      <c r="J12" s="57">
        <v>0</v>
      </c>
      <c r="K12" s="57">
        <v>149000</v>
      </c>
      <c r="L12" s="57">
        <v>0</v>
      </c>
      <c r="M12" s="259">
        <v>0</v>
      </c>
    </row>
    <row r="13" spans="1:13" s="35" customFormat="1" ht="12.75" customHeight="1">
      <c r="A13" s="389"/>
      <c r="B13" s="389"/>
      <c r="C13" s="392"/>
      <c r="D13" s="364" t="s">
        <v>140</v>
      </c>
      <c r="E13" s="365"/>
      <c r="F13" s="178"/>
      <c r="G13" s="178"/>
      <c r="H13" s="86"/>
      <c r="I13" s="87"/>
      <c r="J13" s="88"/>
      <c r="K13" s="88"/>
      <c r="L13" s="88"/>
      <c r="M13" s="260"/>
    </row>
    <row r="14" spans="1:13" s="35" customFormat="1" ht="12.75" customHeight="1">
      <c r="A14" s="389"/>
      <c r="B14" s="389"/>
      <c r="C14" s="392"/>
      <c r="D14" s="364" t="s">
        <v>39</v>
      </c>
      <c r="E14" s="365"/>
      <c r="F14" s="178"/>
      <c r="G14" s="178"/>
      <c r="H14" s="86"/>
      <c r="I14" s="87"/>
      <c r="J14" s="88"/>
      <c r="K14" s="88"/>
      <c r="L14" s="88"/>
      <c r="M14" s="260"/>
    </row>
    <row r="15" spans="1:13" s="35" customFormat="1" ht="12.75" customHeight="1">
      <c r="A15" s="389"/>
      <c r="B15" s="389"/>
      <c r="C15" s="392"/>
      <c r="D15" s="364" t="s">
        <v>139</v>
      </c>
      <c r="E15" s="365"/>
      <c r="F15" s="178"/>
      <c r="G15" s="178"/>
      <c r="H15" s="86"/>
      <c r="I15" s="87"/>
      <c r="J15" s="88"/>
      <c r="K15" s="88"/>
      <c r="L15" s="88"/>
      <c r="M15" s="260"/>
    </row>
    <row r="16" spans="1:13" s="35" customFormat="1" ht="12.75" customHeight="1">
      <c r="A16" s="389"/>
      <c r="B16" s="389"/>
      <c r="C16" s="392"/>
      <c r="D16" s="364" t="s">
        <v>138</v>
      </c>
      <c r="E16" s="365"/>
      <c r="F16" s="178"/>
      <c r="G16" s="178"/>
      <c r="H16" s="86"/>
      <c r="I16" s="87"/>
      <c r="J16" s="88"/>
      <c r="K16" s="88"/>
      <c r="L16" s="88"/>
      <c r="M16" s="260"/>
    </row>
    <row r="17" spans="1:13" s="35" customFormat="1" ht="10.5" customHeight="1">
      <c r="A17" s="389"/>
      <c r="B17" s="389"/>
      <c r="C17" s="392"/>
      <c r="D17" s="364" t="s">
        <v>68</v>
      </c>
      <c r="E17" s="365"/>
      <c r="F17" s="179"/>
      <c r="G17" s="179"/>
      <c r="H17" s="89"/>
      <c r="I17" s="90"/>
      <c r="J17" s="91"/>
      <c r="K17" s="91"/>
      <c r="L17" s="91"/>
      <c r="M17" s="261"/>
    </row>
    <row r="18" spans="1:13" s="45" customFormat="1" ht="33" customHeight="1">
      <c r="A18" s="159">
        <v>600</v>
      </c>
      <c r="B18" s="81">
        <v>60014</v>
      </c>
      <c r="C18" s="224">
        <v>2710</v>
      </c>
      <c r="D18" s="371" t="s">
        <v>113</v>
      </c>
      <c r="E18" s="372"/>
      <c r="F18" s="180">
        <f>1028762+13419</f>
        <v>1042181</v>
      </c>
      <c r="G18" s="180" t="s">
        <v>8</v>
      </c>
      <c r="H18" s="180" t="s">
        <v>8</v>
      </c>
      <c r="I18" s="180" t="s">
        <v>8</v>
      </c>
      <c r="J18" s="180" t="s">
        <v>8</v>
      </c>
      <c r="K18" s="180" t="s">
        <v>8</v>
      </c>
      <c r="L18" s="180" t="s">
        <v>8</v>
      </c>
      <c r="M18" s="180" t="s">
        <v>8</v>
      </c>
    </row>
    <row r="19" spans="1:13" s="45" customFormat="1" ht="12.75">
      <c r="A19" s="174"/>
      <c r="B19" s="210"/>
      <c r="C19" s="225"/>
      <c r="D19" s="211" t="s">
        <v>187</v>
      </c>
      <c r="E19" s="221" t="s">
        <v>93</v>
      </c>
      <c r="F19" s="395"/>
      <c r="G19" s="395"/>
      <c r="H19" s="399"/>
      <c r="I19" s="399"/>
      <c r="J19" s="399"/>
      <c r="K19" s="399"/>
      <c r="L19" s="399"/>
      <c r="M19" s="262"/>
    </row>
    <row r="20" spans="1:13" s="45" customFormat="1" ht="12.75">
      <c r="A20" s="174"/>
      <c r="B20" s="210"/>
      <c r="C20" s="225"/>
      <c r="D20" s="211" t="s">
        <v>188</v>
      </c>
      <c r="E20" s="221" t="s">
        <v>115</v>
      </c>
      <c r="F20" s="396"/>
      <c r="G20" s="396"/>
      <c r="H20" s="400"/>
      <c r="I20" s="400"/>
      <c r="J20" s="400"/>
      <c r="K20" s="400"/>
      <c r="L20" s="400"/>
      <c r="M20" s="263"/>
    </row>
    <row r="21" spans="1:13" s="45" customFormat="1" ht="12.75">
      <c r="A21" s="174"/>
      <c r="B21" s="210"/>
      <c r="C21" s="156">
        <v>4270</v>
      </c>
      <c r="D21" s="393" t="s">
        <v>59</v>
      </c>
      <c r="E21" s="394"/>
      <c r="F21" s="180">
        <v>0</v>
      </c>
      <c r="G21" s="180">
        <v>1042181</v>
      </c>
      <c r="H21" s="90">
        <v>1042181</v>
      </c>
      <c r="I21" s="90">
        <v>0</v>
      </c>
      <c r="J21" s="90">
        <v>0</v>
      </c>
      <c r="K21" s="90">
        <v>0</v>
      </c>
      <c r="L21" s="90">
        <v>0</v>
      </c>
      <c r="M21" s="90">
        <v>0</v>
      </c>
    </row>
    <row r="22" spans="1:13" s="45" customFormat="1" ht="57.75" customHeight="1">
      <c r="A22" s="159">
        <v>600</v>
      </c>
      <c r="B22" s="81">
        <v>60014</v>
      </c>
      <c r="C22" s="224">
        <v>6300</v>
      </c>
      <c r="D22" s="371" t="s">
        <v>109</v>
      </c>
      <c r="E22" s="372"/>
      <c r="F22" s="180">
        <v>914500</v>
      </c>
      <c r="G22" s="180" t="s">
        <v>8</v>
      </c>
      <c r="H22" s="180" t="s">
        <v>8</v>
      </c>
      <c r="I22" s="180" t="s">
        <v>8</v>
      </c>
      <c r="J22" s="180" t="s">
        <v>8</v>
      </c>
      <c r="K22" s="180" t="s">
        <v>8</v>
      </c>
      <c r="L22" s="180" t="s">
        <v>8</v>
      </c>
      <c r="M22" s="180" t="s">
        <v>8</v>
      </c>
    </row>
    <row r="23" spans="1:13" s="45" customFormat="1" ht="12" customHeight="1">
      <c r="A23" s="174"/>
      <c r="B23" s="210"/>
      <c r="C23" s="225"/>
      <c r="D23" s="223" t="s">
        <v>187</v>
      </c>
      <c r="E23" s="211" t="s">
        <v>106</v>
      </c>
      <c r="F23" s="395"/>
      <c r="G23" s="395"/>
      <c r="H23" s="399"/>
      <c r="I23" s="399"/>
      <c r="J23" s="399"/>
      <c r="K23" s="399"/>
      <c r="L23" s="399"/>
      <c r="M23" s="262"/>
    </row>
    <row r="24" spans="1:13" s="45" customFormat="1" ht="12.75" customHeight="1">
      <c r="A24" s="174"/>
      <c r="B24" s="210"/>
      <c r="C24" s="225"/>
      <c r="D24" s="223" t="s">
        <v>188</v>
      </c>
      <c r="E24" s="211" t="s">
        <v>107</v>
      </c>
      <c r="F24" s="412"/>
      <c r="G24" s="412"/>
      <c r="H24" s="408"/>
      <c r="I24" s="408"/>
      <c r="J24" s="408"/>
      <c r="K24" s="408"/>
      <c r="L24" s="408"/>
      <c r="M24" s="264"/>
    </row>
    <row r="25" spans="1:13" s="45" customFormat="1" ht="12.75" customHeight="1">
      <c r="A25" s="174"/>
      <c r="B25" s="210"/>
      <c r="C25" s="225"/>
      <c r="D25" s="223" t="s">
        <v>189</v>
      </c>
      <c r="E25" s="211" t="s">
        <v>108</v>
      </c>
      <c r="F25" s="396"/>
      <c r="G25" s="396"/>
      <c r="H25" s="400"/>
      <c r="I25" s="400"/>
      <c r="J25" s="400"/>
      <c r="K25" s="400"/>
      <c r="L25" s="400"/>
      <c r="M25" s="263"/>
    </row>
    <row r="26" spans="1:13" s="45" customFormat="1" ht="21.75" customHeight="1">
      <c r="A26" s="174"/>
      <c r="B26" s="210"/>
      <c r="C26" s="156">
        <v>6050</v>
      </c>
      <c r="D26" s="393" t="s">
        <v>60</v>
      </c>
      <c r="E26" s="394"/>
      <c r="F26" s="180" t="s">
        <v>8</v>
      </c>
      <c r="G26" s="180">
        <v>914500</v>
      </c>
      <c r="H26" s="90">
        <v>0</v>
      </c>
      <c r="I26" s="90">
        <v>0</v>
      </c>
      <c r="J26" s="90">
        <v>0</v>
      </c>
      <c r="K26" s="90">
        <v>0</v>
      </c>
      <c r="L26" s="90">
        <v>914500</v>
      </c>
      <c r="M26" s="92">
        <v>0</v>
      </c>
    </row>
    <row r="27" spans="1:13" s="45" customFormat="1" ht="47.25" customHeight="1">
      <c r="A27" s="249">
        <v>600</v>
      </c>
      <c r="B27" s="85">
        <v>60014</v>
      </c>
      <c r="C27" s="189">
        <v>6309</v>
      </c>
      <c r="D27" s="371" t="s">
        <v>114</v>
      </c>
      <c r="E27" s="372"/>
      <c r="F27" s="148">
        <f>3323208-38029</f>
        <v>3285179</v>
      </c>
      <c r="G27" s="148" t="s">
        <v>8</v>
      </c>
      <c r="H27" s="92" t="s">
        <v>8</v>
      </c>
      <c r="I27" s="92" t="s">
        <v>8</v>
      </c>
      <c r="J27" s="92" t="s">
        <v>8</v>
      </c>
      <c r="K27" s="92" t="s">
        <v>8</v>
      </c>
      <c r="L27" s="92" t="s">
        <v>8</v>
      </c>
      <c r="M27" s="92" t="s">
        <v>8</v>
      </c>
    </row>
    <row r="28" spans="1:13" s="45" customFormat="1" ht="33.75">
      <c r="A28" s="159">
        <v>600</v>
      </c>
      <c r="B28" s="81">
        <v>60014</v>
      </c>
      <c r="C28" s="224">
        <v>6309</v>
      </c>
      <c r="D28" s="211">
        <v>1</v>
      </c>
      <c r="E28" s="250" t="s">
        <v>110</v>
      </c>
      <c r="F28" s="177"/>
      <c r="G28" s="177"/>
      <c r="H28" s="55"/>
      <c r="I28" s="56"/>
      <c r="J28" s="57"/>
      <c r="K28" s="57"/>
      <c r="L28" s="57"/>
      <c r="M28" s="262"/>
    </row>
    <row r="29" spans="1:13" s="45" customFormat="1" ht="45" customHeight="1">
      <c r="A29" s="159"/>
      <c r="B29" s="81"/>
      <c r="C29" s="224"/>
      <c r="D29" s="211">
        <v>2</v>
      </c>
      <c r="E29" s="250" t="s">
        <v>111</v>
      </c>
      <c r="F29" s="181"/>
      <c r="G29" s="181"/>
      <c r="H29" s="86"/>
      <c r="I29" s="87"/>
      <c r="J29" s="88"/>
      <c r="K29" s="88"/>
      <c r="L29" s="88"/>
      <c r="M29" s="264"/>
    </row>
    <row r="30" spans="1:13" s="45" customFormat="1" ht="45">
      <c r="A30" s="174"/>
      <c r="B30" s="210"/>
      <c r="C30" s="225"/>
      <c r="D30" s="211">
        <v>3</v>
      </c>
      <c r="E30" s="250" t="s">
        <v>112</v>
      </c>
      <c r="F30" s="234"/>
      <c r="G30" s="234"/>
      <c r="H30" s="89"/>
      <c r="I30" s="90"/>
      <c r="J30" s="91"/>
      <c r="K30" s="91"/>
      <c r="L30" s="91"/>
      <c r="M30" s="263"/>
    </row>
    <row r="31" spans="1:13" s="45" customFormat="1" ht="24.75" customHeight="1">
      <c r="A31" s="175"/>
      <c r="B31" s="82"/>
      <c r="C31" s="156">
        <v>6059</v>
      </c>
      <c r="D31" s="393" t="s">
        <v>60</v>
      </c>
      <c r="E31" s="394"/>
      <c r="F31" s="180" t="s">
        <v>8</v>
      </c>
      <c r="G31" s="180">
        <v>3285179</v>
      </c>
      <c r="H31" s="90">
        <v>0</v>
      </c>
      <c r="I31" s="90">
        <v>0</v>
      </c>
      <c r="J31" s="90">
        <v>0</v>
      </c>
      <c r="K31" s="90">
        <v>0</v>
      </c>
      <c r="L31" s="90">
        <v>3285179</v>
      </c>
      <c r="M31" s="90">
        <v>0</v>
      </c>
    </row>
    <row r="32" spans="1:13" s="45" customFormat="1" ht="24" customHeight="1">
      <c r="A32" s="174">
        <v>630</v>
      </c>
      <c r="B32" s="210">
        <v>63003</v>
      </c>
      <c r="C32" s="225">
        <v>6619</v>
      </c>
      <c r="D32" s="369" t="s">
        <v>74</v>
      </c>
      <c r="E32" s="370"/>
      <c r="F32" s="197">
        <v>70000</v>
      </c>
      <c r="G32" s="197" t="s">
        <v>8</v>
      </c>
      <c r="H32" s="197" t="s">
        <v>8</v>
      </c>
      <c r="I32" s="197" t="s">
        <v>8</v>
      </c>
      <c r="J32" s="197" t="s">
        <v>8</v>
      </c>
      <c r="K32" s="197" t="s">
        <v>8</v>
      </c>
      <c r="L32" s="197" t="s">
        <v>8</v>
      </c>
      <c r="M32" s="148" t="s">
        <v>8</v>
      </c>
    </row>
    <row r="33" spans="1:13" s="45" customFormat="1" ht="12.75" customHeight="1">
      <c r="A33" s="174"/>
      <c r="B33" s="210"/>
      <c r="C33" s="225"/>
      <c r="D33" s="226">
        <v>1</v>
      </c>
      <c r="E33" s="152" t="s">
        <v>75</v>
      </c>
      <c r="F33" s="177"/>
      <c r="G33" s="177"/>
      <c r="H33" s="55"/>
      <c r="I33" s="56"/>
      <c r="J33" s="57"/>
      <c r="K33" s="57"/>
      <c r="L33" s="57"/>
      <c r="M33" s="262"/>
    </row>
    <row r="34" spans="1:13" s="45" customFormat="1" ht="12.75" customHeight="1">
      <c r="A34" s="174"/>
      <c r="B34" s="210"/>
      <c r="C34" s="225"/>
      <c r="D34" s="226">
        <v>2</v>
      </c>
      <c r="E34" s="152" t="s">
        <v>76</v>
      </c>
      <c r="F34" s="181"/>
      <c r="G34" s="181"/>
      <c r="H34" s="86"/>
      <c r="I34" s="87"/>
      <c r="J34" s="88"/>
      <c r="K34" s="88"/>
      <c r="L34" s="88"/>
      <c r="M34" s="264"/>
    </row>
    <row r="35" spans="1:13" s="45" customFormat="1" ht="12.75" customHeight="1">
      <c r="A35" s="174"/>
      <c r="B35" s="210"/>
      <c r="C35" s="225"/>
      <c r="D35" s="226">
        <v>3</v>
      </c>
      <c r="E35" s="152" t="s">
        <v>77</v>
      </c>
      <c r="F35" s="234"/>
      <c r="G35" s="234"/>
      <c r="H35" s="89"/>
      <c r="I35" s="90"/>
      <c r="J35" s="91"/>
      <c r="K35" s="91"/>
      <c r="L35" s="91"/>
      <c r="M35" s="263"/>
    </row>
    <row r="36" spans="1:13" s="45" customFormat="1" ht="24.75" customHeight="1">
      <c r="A36" s="169">
        <v>630</v>
      </c>
      <c r="B36" s="83">
        <v>63003</v>
      </c>
      <c r="C36" s="228">
        <v>6639</v>
      </c>
      <c r="D36" s="368" t="s">
        <v>92</v>
      </c>
      <c r="E36" s="368"/>
      <c r="F36" s="181" t="s">
        <v>8</v>
      </c>
      <c r="G36" s="181">
        <v>101270</v>
      </c>
      <c r="H36" s="230">
        <v>0</v>
      </c>
      <c r="I36" s="231">
        <v>0</v>
      </c>
      <c r="J36" s="232">
        <v>0</v>
      </c>
      <c r="K36" s="232">
        <v>0</v>
      </c>
      <c r="L36" s="232">
        <v>101270</v>
      </c>
      <c r="M36" s="227">
        <v>101270</v>
      </c>
    </row>
    <row r="37" spans="1:13" s="45" customFormat="1" ht="21.75" customHeight="1">
      <c r="A37" s="237"/>
      <c r="B37" s="95"/>
      <c r="C37" s="238"/>
      <c r="D37" s="229">
        <v>1</v>
      </c>
      <c r="E37" s="222" t="s">
        <v>91</v>
      </c>
      <c r="F37" s="181"/>
      <c r="G37" s="181"/>
      <c r="H37" s="230"/>
      <c r="I37" s="231"/>
      <c r="J37" s="232"/>
      <c r="K37" s="232"/>
      <c r="L37" s="232"/>
      <c r="M37" s="264"/>
    </row>
    <row r="38" spans="1:13" s="45" customFormat="1" ht="53.25" customHeight="1">
      <c r="A38" s="191"/>
      <c r="B38" s="171"/>
      <c r="C38" s="233"/>
      <c r="D38" s="229">
        <v>2</v>
      </c>
      <c r="E38" s="222" t="s">
        <v>94</v>
      </c>
      <c r="F38" s="234"/>
      <c r="G38" s="234"/>
      <c r="H38" s="235"/>
      <c r="I38" s="187"/>
      <c r="J38" s="236"/>
      <c r="K38" s="236"/>
      <c r="L38" s="236"/>
      <c r="M38" s="263"/>
    </row>
    <row r="39" spans="1:13" s="36" customFormat="1" ht="57" customHeight="1">
      <c r="A39" s="82">
        <v>750</v>
      </c>
      <c r="B39" s="82">
        <v>75018</v>
      </c>
      <c r="C39" s="82">
        <v>2330</v>
      </c>
      <c r="D39" s="366" t="s">
        <v>18</v>
      </c>
      <c r="E39" s="366"/>
      <c r="F39" s="182" t="s">
        <v>8</v>
      </c>
      <c r="G39" s="180">
        <v>6000</v>
      </c>
      <c r="H39" s="90">
        <v>6000</v>
      </c>
      <c r="I39" s="90">
        <v>0</v>
      </c>
      <c r="J39" s="90">
        <v>0</v>
      </c>
      <c r="K39" s="90">
        <v>6000</v>
      </c>
      <c r="L39" s="90">
        <v>0</v>
      </c>
      <c r="M39" s="90">
        <v>0</v>
      </c>
    </row>
    <row r="40" spans="1:13" s="276" customFormat="1" ht="33" customHeight="1">
      <c r="A40" s="159">
        <v>750</v>
      </c>
      <c r="B40" s="81">
        <v>75095</v>
      </c>
      <c r="C40" s="224">
        <v>2710</v>
      </c>
      <c r="D40" s="371" t="s">
        <v>51</v>
      </c>
      <c r="E40" s="372"/>
      <c r="F40" s="148">
        <v>8400</v>
      </c>
      <c r="G40" s="148" t="s">
        <v>8</v>
      </c>
      <c r="H40" s="148" t="s">
        <v>8</v>
      </c>
      <c r="I40" s="148" t="s">
        <v>8</v>
      </c>
      <c r="J40" s="148" t="s">
        <v>8</v>
      </c>
      <c r="K40" s="148" t="s">
        <v>8</v>
      </c>
      <c r="L40" s="148" t="s">
        <v>8</v>
      </c>
      <c r="M40" s="148" t="s">
        <v>8</v>
      </c>
    </row>
    <row r="41" spans="1:13" s="276" customFormat="1" ht="12.75">
      <c r="A41" s="175"/>
      <c r="B41" s="82"/>
      <c r="C41" s="280"/>
      <c r="D41" s="277" t="s">
        <v>187</v>
      </c>
      <c r="E41" s="275" t="s">
        <v>53</v>
      </c>
      <c r="F41" s="165"/>
      <c r="G41" s="165"/>
      <c r="H41" s="281"/>
      <c r="I41" s="281"/>
      <c r="J41" s="281"/>
      <c r="K41" s="281"/>
      <c r="L41" s="281"/>
      <c r="M41" s="282"/>
    </row>
    <row r="42" spans="1:13" s="276" customFormat="1" ht="12.75">
      <c r="A42" s="159">
        <v>750</v>
      </c>
      <c r="B42" s="81">
        <v>75095</v>
      </c>
      <c r="C42" s="224">
        <v>2710</v>
      </c>
      <c r="D42" s="277" t="s">
        <v>188</v>
      </c>
      <c r="E42" s="275" t="s">
        <v>54</v>
      </c>
      <c r="F42" s="274"/>
      <c r="G42" s="274"/>
      <c r="H42" s="272"/>
      <c r="I42" s="272"/>
      <c r="J42" s="272"/>
      <c r="K42" s="272"/>
      <c r="L42" s="272"/>
      <c r="M42" s="278"/>
    </row>
    <row r="43" spans="1:13" s="276" customFormat="1" ht="12.75">
      <c r="A43" s="174"/>
      <c r="B43" s="210"/>
      <c r="C43" s="225"/>
      <c r="D43" s="277" t="s">
        <v>189</v>
      </c>
      <c r="E43" s="275" t="s">
        <v>55</v>
      </c>
      <c r="F43" s="182"/>
      <c r="G43" s="182"/>
      <c r="H43" s="273"/>
      <c r="I43" s="273"/>
      <c r="J43" s="273"/>
      <c r="K43" s="273"/>
      <c r="L43" s="273"/>
      <c r="M43" s="279"/>
    </row>
    <row r="44" spans="1:13" s="276" customFormat="1" ht="34.5" customHeight="1">
      <c r="A44" s="174"/>
      <c r="B44" s="210"/>
      <c r="C44" s="83">
        <v>2820</v>
      </c>
      <c r="D44" s="404" t="s">
        <v>52</v>
      </c>
      <c r="E44" s="405"/>
      <c r="F44" s="180">
        <v>0</v>
      </c>
      <c r="G44" s="180">
        <v>8400</v>
      </c>
      <c r="H44" s="90">
        <v>8400</v>
      </c>
      <c r="I44" s="90">
        <v>0</v>
      </c>
      <c r="J44" s="90">
        <v>0</v>
      </c>
      <c r="K44" s="90">
        <v>8400</v>
      </c>
      <c r="L44" s="90">
        <v>0</v>
      </c>
      <c r="M44" s="90">
        <v>0</v>
      </c>
    </row>
    <row r="45" spans="1:13" s="276" customFormat="1" ht="35.25" customHeight="1">
      <c r="A45" s="159">
        <v>754</v>
      </c>
      <c r="B45" s="159">
        <v>75411</v>
      </c>
      <c r="C45" s="81">
        <v>6300</v>
      </c>
      <c r="D45" s="398" t="s">
        <v>194</v>
      </c>
      <c r="E45" s="397"/>
      <c r="F45" s="181">
        <v>150000</v>
      </c>
      <c r="G45" s="181"/>
      <c r="H45" s="86"/>
      <c r="I45" s="87"/>
      <c r="J45" s="88"/>
      <c r="K45" s="88"/>
      <c r="L45" s="88"/>
      <c r="M45" s="87"/>
    </row>
    <row r="46" spans="1:13" s="276" customFormat="1" ht="16.5" customHeight="1">
      <c r="A46" s="174"/>
      <c r="B46" s="174"/>
      <c r="C46" s="210"/>
      <c r="D46" s="93" t="s">
        <v>187</v>
      </c>
      <c r="E46" s="94" t="s">
        <v>195</v>
      </c>
      <c r="F46" s="181"/>
      <c r="G46" s="181"/>
      <c r="H46" s="86"/>
      <c r="I46" s="87"/>
      <c r="J46" s="88"/>
      <c r="K46" s="88"/>
      <c r="L46" s="88"/>
      <c r="M46" s="87"/>
    </row>
    <row r="47" spans="1:13" s="276" customFormat="1" ht="16.5" customHeight="1">
      <c r="A47" s="175"/>
      <c r="B47" s="175"/>
      <c r="C47" s="82"/>
      <c r="D47" s="93" t="s">
        <v>187</v>
      </c>
      <c r="E47" s="94" t="s">
        <v>159</v>
      </c>
      <c r="F47" s="181"/>
      <c r="G47" s="181"/>
      <c r="H47" s="86"/>
      <c r="I47" s="87"/>
      <c r="J47" s="88"/>
      <c r="K47" s="88"/>
      <c r="L47" s="88"/>
      <c r="M47" s="88"/>
    </row>
    <row r="48" spans="1:13" ht="21.75" customHeight="1">
      <c r="A48" s="82"/>
      <c r="B48" s="82"/>
      <c r="C48" s="82">
        <v>6060</v>
      </c>
      <c r="D48" s="406" t="s">
        <v>48</v>
      </c>
      <c r="E48" s="407"/>
      <c r="F48" s="253"/>
      <c r="G48" s="253">
        <v>150000</v>
      </c>
      <c r="H48" s="251">
        <v>0</v>
      </c>
      <c r="I48" s="92">
        <v>0</v>
      </c>
      <c r="J48" s="252">
        <v>0</v>
      </c>
      <c r="K48" s="92">
        <v>0</v>
      </c>
      <c r="L48" s="252">
        <v>150000</v>
      </c>
      <c r="M48" s="252">
        <v>0</v>
      </c>
    </row>
    <row r="49" spans="1:13" ht="33.75" customHeight="1">
      <c r="A49" s="81">
        <v>852</v>
      </c>
      <c r="B49" s="81">
        <v>85201</v>
      </c>
      <c r="C49" s="81">
        <v>2310</v>
      </c>
      <c r="D49" s="366" t="s">
        <v>141</v>
      </c>
      <c r="E49" s="397"/>
      <c r="F49" s="177">
        <v>31672</v>
      </c>
      <c r="G49" s="177" t="s">
        <v>8</v>
      </c>
      <c r="H49" s="55" t="s">
        <v>8</v>
      </c>
      <c r="I49" s="56" t="s">
        <v>8</v>
      </c>
      <c r="J49" s="57" t="s">
        <v>8</v>
      </c>
      <c r="K49" s="57" t="s">
        <v>8</v>
      </c>
      <c r="L49" s="57" t="s">
        <v>8</v>
      </c>
      <c r="M49" s="56" t="s">
        <v>8</v>
      </c>
    </row>
    <row r="50" spans="1:13" ht="12.75">
      <c r="A50" s="82"/>
      <c r="B50" s="82"/>
      <c r="C50" s="82"/>
      <c r="D50" s="153">
        <v>1</v>
      </c>
      <c r="E50" s="94" t="s">
        <v>82</v>
      </c>
      <c r="F50" s="179"/>
      <c r="G50" s="179"/>
      <c r="H50" s="89"/>
      <c r="I50" s="90"/>
      <c r="J50" s="91"/>
      <c r="K50" s="91"/>
      <c r="L50" s="91"/>
      <c r="M50" s="265"/>
    </row>
    <row r="51" spans="1:13" ht="12.75" customHeight="1">
      <c r="A51" s="85"/>
      <c r="B51" s="85"/>
      <c r="C51" s="85">
        <v>4010</v>
      </c>
      <c r="D51" s="406" t="s">
        <v>61</v>
      </c>
      <c r="E51" s="407"/>
      <c r="F51" s="253" t="s">
        <v>8</v>
      </c>
      <c r="G51" s="253">
        <v>31672</v>
      </c>
      <c r="H51" s="251">
        <v>31672</v>
      </c>
      <c r="I51" s="92">
        <v>31672</v>
      </c>
      <c r="J51" s="252">
        <v>0</v>
      </c>
      <c r="K51" s="92">
        <v>0</v>
      </c>
      <c r="L51" s="252">
        <v>0</v>
      </c>
      <c r="M51" s="252">
        <v>0</v>
      </c>
    </row>
    <row r="52" spans="1:13" ht="34.5" customHeight="1">
      <c r="A52" s="388">
        <v>852</v>
      </c>
      <c r="B52" s="388">
        <v>85201</v>
      </c>
      <c r="C52" s="388">
        <v>2310</v>
      </c>
      <c r="D52" s="373" t="s">
        <v>41</v>
      </c>
      <c r="E52" s="369"/>
      <c r="F52" s="177" t="s">
        <v>8</v>
      </c>
      <c r="G52" s="177">
        <v>9760</v>
      </c>
      <c r="H52" s="55">
        <v>9760</v>
      </c>
      <c r="I52" s="56">
        <v>0</v>
      </c>
      <c r="J52" s="57">
        <v>0</v>
      </c>
      <c r="K52" s="57">
        <v>9760</v>
      </c>
      <c r="L52" s="56">
        <v>0</v>
      </c>
      <c r="M52" s="57">
        <v>0</v>
      </c>
    </row>
    <row r="53" spans="1:13" ht="16.5" customHeight="1">
      <c r="A53" s="390"/>
      <c r="B53" s="390"/>
      <c r="C53" s="390"/>
      <c r="D53" s="154">
        <v>1</v>
      </c>
      <c r="E53" s="155" t="s">
        <v>69</v>
      </c>
      <c r="F53" s="234"/>
      <c r="G53" s="234"/>
      <c r="H53" s="89"/>
      <c r="I53" s="90"/>
      <c r="J53" s="91"/>
      <c r="K53" s="91"/>
      <c r="L53" s="90"/>
      <c r="M53" s="266"/>
    </row>
    <row r="54" spans="1:13" ht="34.5" customHeight="1">
      <c r="A54" s="388">
        <v>852</v>
      </c>
      <c r="B54" s="388">
        <v>85201</v>
      </c>
      <c r="C54" s="388">
        <v>2310</v>
      </c>
      <c r="D54" s="373" t="s">
        <v>42</v>
      </c>
      <c r="E54" s="369"/>
      <c r="F54" s="177" t="s">
        <v>8</v>
      </c>
      <c r="G54" s="177">
        <v>11580</v>
      </c>
      <c r="H54" s="55">
        <v>11580</v>
      </c>
      <c r="I54" s="56">
        <v>0</v>
      </c>
      <c r="J54" s="57">
        <v>0</v>
      </c>
      <c r="K54" s="57">
        <v>11580</v>
      </c>
      <c r="L54" s="56">
        <v>0</v>
      </c>
      <c r="M54" s="57">
        <v>0</v>
      </c>
    </row>
    <row r="55" spans="1:13" ht="13.5" customHeight="1">
      <c r="A55" s="390"/>
      <c r="B55" s="390"/>
      <c r="C55" s="390"/>
      <c r="D55" s="149">
        <v>1</v>
      </c>
      <c r="E55" s="150" t="s">
        <v>127</v>
      </c>
      <c r="F55" s="179"/>
      <c r="G55" s="179"/>
      <c r="H55" s="61"/>
      <c r="I55" s="62"/>
      <c r="J55" s="63"/>
      <c r="K55" s="63"/>
      <c r="L55" s="62"/>
      <c r="M55" s="266"/>
    </row>
    <row r="56" spans="1:13" ht="55.5" customHeight="1">
      <c r="A56" s="85">
        <v>852</v>
      </c>
      <c r="B56" s="85">
        <v>85201</v>
      </c>
      <c r="C56" s="85">
        <v>2320</v>
      </c>
      <c r="D56" s="366" t="s">
        <v>144</v>
      </c>
      <c r="E56" s="403"/>
      <c r="F56" s="182"/>
      <c r="G56" s="180">
        <v>933906</v>
      </c>
      <c r="H56" s="90">
        <v>933906</v>
      </c>
      <c r="I56" s="90">
        <v>0</v>
      </c>
      <c r="J56" s="90">
        <v>0</v>
      </c>
      <c r="K56" s="90">
        <v>933906</v>
      </c>
      <c r="L56" s="90">
        <v>0</v>
      </c>
      <c r="M56" s="90">
        <v>0</v>
      </c>
    </row>
    <row r="57" spans="1:13" ht="35.25" customHeight="1">
      <c r="A57" s="85">
        <v>852</v>
      </c>
      <c r="B57" s="85">
        <v>85204</v>
      </c>
      <c r="C57" s="85">
        <v>2310</v>
      </c>
      <c r="D57" s="366" t="s">
        <v>26</v>
      </c>
      <c r="E57" s="403"/>
      <c r="F57" s="165" t="s">
        <v>8</v>
      </c>
      <c r="G57" s="148">
        <v>10470</v>
      </c>
      <c r="H57" s="92">
        <v>10470</v>
      </c>
      <c r="I57" s="92">
        <v>0</v>
      </c>
      <c r="J57" s="92">
        <v>0</v>
      </c>
      <c r="K57" s="92">
        <v>10470</v>
      </c>
      <c r="L57" s="92">
        <v>0</v>
      </c>
      <c r="M57" s="92">
        <v>0</v>
      </c>
    </row>
    <row r="58" spans="1:13" ht="33" customHeight="1">
      <c r="A58" s="388">
        <v>852</v>
      </c>
      <c r="B58" s="388">
        <v>85204</v>
      </c>
      <c r="C58" s="388">
        <v>2320</v>
      </c>
      <c r="D58" s="373" t="s">
        <v>145</v>
      </c>
      <c r="E58" s="369"/>
      <c r="F58" s="176" t="s">
        <v>8</v>
      </c>
      <c r="G58" s="177">
        <v>73280</v>
      </c>
      <c r="H58" s="55">
        <v>73280</v>
      </c>
      <c r="I58" s="56">
        <v>0</v>
      </c>
      <c r="J58" s="57">
        <v>0</v>
      </c>
      <c r="K58" s="57">
        <v>73280</v>
      </c>
      <c r="L58" s="57">
        <v>0</v>
      </c>
      <c r="M58" s="267">
        <v>0</v>
      </c>
    </row>
    <row r="59" spans="1:13" ht="12" customHeight="1">
      <c r="A59" s="389"/>
      <c r="B59" s="389"/>
      <c r="C59" s="389"/>
      <c r="D59" s="151">
        <v>1</v>
      </c>
      <c r="E59" s="152" t="s">
        <v>70</v>
      </c>
      <c r="F59" s="178"/>
      <c r="G59" s="183"/>
      <c r="H59" s="58"/>
      <c r="I59" s="59"/>
      <c r="J59" s="60"/>
      <c r="K59" s="60"/>
      <c r="L59" s="60"/>
      <c r="M59" s="268"/>
    </row>
    <row r="60" spans="1:13" ht="12" customHeight="1">
      <c r="A60" s="389"/>
      <c r="B60" s="389"/>
      <c r="C60" s="389"/>
      <c r="D60" s="151">
        <v>2</v>
      </c>
      <c r="E60" s="152" t="s">
        <v>73</v>
      </c>
      <c r="F60" s="178"/>
      <c r="G60" s="183"/>
      <c r="H60" s="58"/>
      <c r="I60" s="59"/>
      <c r="J60" s="60"/>
      <c r="K60" s="60"/>
      <c r="L60" s="60"/>
      <c r="M60" s="268"/>
    </row>
    <row r="61" spans="1:13" ht="12" customHeight="1">
      <c r="A61" s="389"/>
      <c r="B61" s="389"/>
      <c r="C61" s="389"/>
      <c r="D61" s="151">
        <v>3</v>
      </c>
      <c r="E61" s="152" t="s">
        <v>72</v>
      </c>
      <c r="F61" s="178"/>
      <c r="G61" s="183"/>
      <c r="H61" s="58"/>
      <c r="I61" s="59"/>
      <c r="J61" s="60"/>
      <c r="K61" s="60"/>
      <c r="L61" s="60"/>
      <c r="M61" s="268"/>
    </row>
    <row r="62" spans="1:13" ht="12" customHeight="1">
      <c r="A62" s="389"/>
      <c r="B62" s="389"/>
      <c r="C62" s="389"/>
      <c r="D62" s="151">
        <v>4</v>
      </c>
      <c r="E62" s="152" t="s">
        <v>43</v>
      </c>
      <c r="F62" s="178"/>
      <c r="G62" s="183"/>
      <c r="H62" s="58"/>
      <c r="I62" s="59"/>
      <c r="J62" s="60"/>
      <c r="K62" s="60"/>
      <c r="L62" s="60"/>
      <c r="M62" s="268"/>
    </row>
    <row r="63" spans="1:13" ht="12" customHeight="1">
      <c r="A63" s="390"/>
      <c r="B63" s="390"/>
      <c r="C63" s="390"/>
      <c r="D63" s="151">
        <v>5</v>
      </c>
      <c r="E63" s="152" t="s">
        <v>71</v>
      </c>
      <c r="F63" s="179"/>
      <c r="G63" s="184"/>
      <c r="H63" s="61"/>
      <c r="I63" s="62"/>
      <c r="J63" s="63"/>
      <c r="K63" s="63"/>
      <c r="L63" s="63"/>
      <c r="M63" s="265"/>
    </row>
    <row r="64" spans="1:13" ht="23.25" customHeight="1">
      <c r="A64" s="388">
        <v>852</v>
      </c>
      <c r="B64" s="388">
        <v>85204</v>
      </c>
      <c r="C64" s="388">
        <v>2310</v>
      </c>
      <c r="D64" s="366" t="s">
        <v>142</v>
      </c>
      <c r="E64" s="367"/>
      <c r="F64" s="177">
        <v>4165</v>
      </c>
      <c r="G64" s="177" t="s">
        <v>8</v>
      </c>
      <c r="H64" s="256" t="s">
        <v>8</v>
      </c>
      <c r="I64" s="257" t="s">
        <v>8</v>
      </c>
      <c r="J64" s="258" t="s">
        <v>8</v>
      </c>
      <c r="K64" s="258" t="s">
        <v>8</v>
      </c>
      <c r="L64" s="258" t="s">
        <v>8</v>
      </c>
      <c r="M64" s="257" t="s">
        <v>8</v>
      </c>
    </row>
    <row r="65" spans="1:13" ht="12.75">
      <c r="A65" s="389"/>
      <c r="B65" s="389"/>
      <c r="C65" s="389"/>
      <c r="D65" s="254">
        <v>1</v>
      </c>
      <c r="E65" s="255" t="s">
        <v>78</v>
      </c>
      <c r="F65" s="178"/>
      <c r="G65" s="178"/>
      <c r="H65" s="86"/>
      <c r="I65" s="87"/>
      <c r="J65" s="88"/>
      <c r="K65" s="88"/>
      <c r="L65" s="88"/>
      <c r="M65" s="265"/>
    </row>
    <row r="66" spans="1:13" ht="12.75">
      <c r="A66" s="82"/>
      <c r="B66" s="82"/>
      <c r="C66" s="85">
        <v>3110</v>
      </c>
      <c r="D66" s="406" t="s">
        <v>62</v>
      </c>
      <c r="E66" s="407"/>
      <c r="F66" s="253" t="s">
        <v>8</v>
      </c>
      <c r="G66" s="253">
        <v>4165</v>
      </c>
      <c r="H66" s="251">
        <v>4165</v>
      </c>
      <c r="I66" s="92">
        <v>0</v>
      </c>
      <c r="J66" s="252">
        <v>0</v>
      </c>
      <c r="K66" s="252">
        <v>0</v>
      </c>
      <c r="L66" s="252">
        <v>0</v>
      </c>
      <c r="M66" s="252">
        <v>0</v>
      </c>
    </row>
    <row r="67" spans="1:13" ht="23.25" customHeight="1">
      <c r="A67" s="388">
        <v>852</v>
      </c>
      <c r="B67" s="388">
        <v>85204</v>
      </c>
      <c r="C67" s="388">
        <v>2320</v>
      </c>
      <c r="D67" s="366" t="s">
        <v>142</v>
      </c>
      <c r="E67" s="367"/>
      <c r="F67" s="177">
        <v>127548</v>
      </c>
      <c r="G67" s="177" t="s">
        <v>8</v>
      </c>
      <c r="H67" s="256" t="s">
        <v>8</v>
      </c>
      <c r="I67" s="257" t="s">
        <v>8</v>
      </c>
      <c r="J67" s="258" t="s">
        <v>8</v>
      </c>
      <c r="K67" s="258" t="s">
        <v>8</v>
      </c>
      <c r="L67" s="258" t="s">
        <v>8</v>
      </c>
      <c r="M67" s="257" t="s">
        <v>8</v>
      </c>
    </row>
    <row r="68" spans="1:13" ht="12" customHeight="1">
      <c r="A68" s="389"/>
      <c r="B68" s="389"/>
      <c r="C68" s="389"/>
      <c r="D68" s="93">
        <v>1</v>
      </c>
      <c r="E68" s="94" t="s">
        <v>143</v>
      </c>
      <c r="F68" s="178"/>
      <c r="G68" s="185"/>
      <c r="H68" s="58"/>
      <c r="I68" s="59"/>
      <c r="J68" s="60"/>
      <c r="K68" s="60"/>
      <c r="L68" s="60"/>
      <c r="M68" s="268"/>
    </row>
    <row r="69" spans="1:13" ht="12" customHeight="1">
      <c r="A69" s="389"/>
      <c r="B69" s="389"/>
      <c r="C69" s="389"/>
      <c r="D69" s="93">
        <v>2</v>
      </c>
      <c r="E69" s="94" t="s">
        <v>79</v>
      </c>
      <c r="F69" s="178"/>
      <c r="G69" s="185"/>
      <c r="H69" s="58"/>
      <c r="I69" s="59"/>
      <c r="J69" s="60"/>
      <c r="K69" s="60"/>
      <c r="L69" s="60"/>
      <c r="M69" s="268"/>
    </row>
    <row r="70" spans="1:13" ht="12" customHeight="1">
      <c r="A70" s="389"/>
      <c r="B70" s="389"/>
      <c r="C70" s="389"/>
      <c r="D70" s="93">
        <v>3</v>
      </c>
      <c r="E70" s="94" t="s">
        <v>81</v>
      </c>
      <c r="F70" s="178"/>
      <c r="G70" s="185"/>
      <c r="H70" s="58"/>
      <c r="I70" s="59"/>
      <c r="J70" s="60"/>
      <c r="K70" s="60"/>
      <c r="L70" s="60"/>
      <c r="M70" s="268"/>
    </row>
    <row r="71" spans="1:13" ht="12" customHeight="1">
      <c r="A71" s="390"/>
      <c r="B71" s="390"/>
      <c r="C71" s="390"/>
      <c r="D71" s="93">
        <v>4</v>
      </c>
      <c r="E71" s="94" t="s">
        <v>80</v>
      </c>
      <c r="F71" s="179"/>
      <c r="G71" s="186"/>
      <c r="H71" s="61"/>
      <c r="I71" s="62"/>
      <c r="J71" s="63"/>
      <c r="K71" s="63"/>
      <c r="L71" s="63"/>
      <c r="M71" s="265"/>
    </row>
    <row r="72" spans="1:13" ht="18" customHeight="1">
      <c r="A72" s="81">
        <v>852</v>
      </c>
      <c r="B72" s="81">
        <v>85204</v>
      </c>
      <c r="C72" s="81">
        <v>3110</v>
      </c>
      <c r="D72" s="406" t="s">
        <v>62</v>
      </c>
      <c r="E72" s="407"/>
      <c r="F72" s="253" t="s">
        <v>8</v>
      </c>
      <c r="G72" s="253">
        <v>127548</v>
      </c>
      <c r="H72" s="251">
        <v>127548</v>
      </c>
      <c r="I72" s="92">
        <v>0</v>
      </c>
      <c r="J72" s="252">
        <v>0</v>
      </c>
      <c r="K72" s="252">
        <v>0</v>
      </c>
      <c r="L72" s="252">
        <v>0</v>
      </c>
      <c r="M72" s="252">
        <v>0</v>
      </c>
    </row>
    <row r="73" spans="1:13" ht="45" customHeight="1">
      <c r="A73" s="159">
        <v>854</v>
      </c>
      <c r="B73" s="159">
        <v>85407</v>
      </c>
      <c r="C73" s="83">
        <v>2710</v>
      </c>
      <c r="D73" s="371" t="s">
        <v>160</v>
      </c>
      <c r="E73" s="372"/>
      <c r="F73" s="148">
        <v>36800</v>
      </c>
      <c r="G73" s="148" t="s">
        <v>8</v>
      </c>
      <c r="H73" s="148" t="s">
        <v>8</v>
      </c>
      <c r="I73" s="148" t="s">
        <v>8</v>
      </c>
      <c r="J73" s="148" t="s">
        <v>8</v>
      </c>
      <c r="K73" s="148" t="s">
        <v>8</v>
      </c>
      <c r="L73" s="148" t="s">
        <v>8</v>
      </c>
      <c r="M73" s="148" t="s">
        <v>8</v>
      </c>
    </row>
    <row r="74" spans="1:13" ht="18" customHeight="1">
      <c r="A74" s="174"/>
      <c r="B74" s="174"/>
      <c r="C74" s="95"/>
      <c r="D74" s="288" t="s">
        <v>187</v>
      </c>
      <c r="E74" s="289" t="s">
        <v>161</v>
      </c>
      <c r="F74" s="165"/>
      <c r="G74" s="165"/>
      <c r="H74" s="281"/>
      <c r="I74" s="281"/>
      <c r="J74" s="281"/>
      <c r="K74" s="281"/>
      <c r="L74" s="281"/>
      <c r="M74" s="282"/>
    </row>
    <row r="75" spans="1:13" ht="14.25" customHeight="1">
      <c r="A75" s="174"/>
      <c r="B75" s="174"/>
      <c r="C75" s="85">
        <v>4210</v>
      </c>
      <c r="D75" s="406" t="s">
        <v>47</v>
      </c>
      <c r="E75" s="407"/>
      <c r="F75" s="234"/>
      <c r="G75" s="234">
        <v>10000</v>
      </c>
      <c r="H75" s="89">
        <v>10000</v>
      </c>
      <c r="I75" s="90"/>
      <c r="J75" s="91"/>
      <c r="K75" s="91"/>
      <c r="L75" s="91"/>
      <c r="M75" s="91"/>
    </row>
    <row r="76" spans="1:13" ht="14.25" customHeight="1">
      <c r="A76" s="174"/>
      <c r="B76" s="174"/>
      <c r="C76" s="85">
        <v>4300</v>
      </c>
      <c r="D76" s="406" t="s">
        <v>45</v>
      </c>
      <c r="E76" s="407"/>
      <c r="F76" s="234"/>
      <c r="G76" s="234">
        <v>23800</v>
      </c>
      <c r="H76" s="89">
        <v>23800</v>
      </c>
      <c r="I76" s="90"/>
      <c r="J76" s="91"/>
      <c r="K76" s="91"/>
      <c r="L76" s="91"/>
      <c r="M76" s="91"/>
    </row>
    <row r="77" spans="1:13" ht="14.25" customHeight="1">
      <c r="A77" s="175"/>
      <c r="B77" s="175"/>
      <c r="C77" s="85">
        <v>4430</v>
      </c>
      <c r="D77" s="406" t="s">
        <v>46</v>
      </c>
      <c r="E77" s="407"/>
      <c r="F77" s="234"/>
      <c r="G77" s="234">
        <v>3000</v>
      </c>
      <c r="H77" s="89">
        <v>3000</v>
      </c>
      <c r="I77" s="90"/>
      <c r="J77" s="91"/>
      <c r="K77" s="91"/>
      <c r="L77" s="91"/>
      <c r="M77" s="91"/>
    </row>
    <row r="78" spans="1:13" ht="42" customHeight="1">
      <c r="A78" s="82">
        <v>921</v>
      </c>
      <c r="B78" s="82">
        <v>92116</v>
      </c>
      <c r="C78" s="82">
        <v>2310</v>
      </c>
      <c r="D78" s="401" t="s">
        <v>19</v>
      </c>
      <c r="E78" s="401"/>
      <c r="F78" s="187" t="s">
        <v>8</v>
      </c>
      <c r="G78" s="188">
        <v>54000</v>
      </c>
      <c r="H78" s="90">
        <v>54000</v>
      </c>
      <c r="I78" s="90">
        <v>0</v>
      </c>
      <c r="J78" s="90">
        <v>0</v>
      </c>
      <c r="K78" s="90">
        <v>54000</v>
      </c>
      <c r="L78" s="90">
        <v>0</v>
      </c>
      <c r="M78" s="90">
        <v>0</v>
      </c>
    </row>
    <row r="79" spans="1:13" ht="15.75">
      <c r="A79" s="402" t="s">
        <v>7</v>
      </c>
      <c r="B79" s="402"/>
      <c r="C79" s="402"/>
      <c r="D79" s="402"/>
      <c r="E79" s="402"/>
      <c r="F79" s="80">
        <f>SUM(F12:F78)</f>
        <v>5670445</v>
      </c>
      <c r="G79" s="80">
        <f>SUM(G12:G78)</f>
        <v>6949711</v>
      </c>
      <c r="H79" s="80">
        <f aca="true" t="shared" si="0" ref="H79:M79">SUM(H12:H78)</f>
        <v>2498762</v>
      </c>
      <c r="I79" s="80">
        <f t="shared" si="0"/>
        <v>31672</v>
      </c>
      <c r="J79" s="80">
        <f t="shared" si="0"/>
        <v>0</v>
      </c>
      <c r="K79" s="80">
        <f t="shared" si="0"/>
        <v>1256396</v>
      </c>
      <c r="L79" s="80">
        <f t="shared" si="0"/>
        <v>4450949</v>
      </c>
      <c r="M79" s="80">
        <f t="shared" si="0"/>
        <v>101270</v>
      </c>
    </row>
  </sheetData>
  <mergeCells count="82">
    <mergeCell ref="D73:E73"/>
    <mergeCell ref="D75:E75"/>
    <mergeCell ref="D76:E76"/>
    <mergeCell ref="D77:E77"/>
    <mergeCell ref="D48:E48"/>
    <mergeCell ref="D72:E72"/>
    <mergeCell ref="H8:M8"/>
    <mergeCell ref="J23:J25"/>
    <mergeCell ref="K23:K25"/>
    <mergeCell ref="L23:L25"/>
    <mergeCell ref="D31:E31"/>
    <mergeCell ref="F23:F25"/>
    <mergeCell ref="G23:G25"/>
    <mergeCell ref="D51:E51"/>
    <mergeCell ref="D40:E40"/>
    <mergeCell ref="D44:E44"/>
    <mergeCell ref="D66:E66"/>
    <mergeCell ref="K19:K20"/>
    <mergeCell ref="G19:G20"/>
    <mergeCell ref="H19:H20"/>
    <mergeCell ref="H23:H25"/>
    <mergeCell ref="I23:I25"/>
    <mergeCell ref="I19:I20"/>
    <mergeCell ref="J19:J20"/>
    <mergeCell ref="D45:E45"/>
    <mergeCell ref="L19:L20"/>
    <mergeCell ref="D78:E78"/>
    <mergeCell ref="A79:E79"/>
    <mergeCell ref="A67:A71"/>
    <mergeCell ref="B67:B71"/>
    <mergeCell ref="C67:C71"/>
    <mergeCell ref="D67:E67"/>
    <mergeCell ref="D56:E56"/>
    <mergeCell ref="D57:E57"/>
    <mergeCell ref="F19:F20"/>
    <mergeCell ref="D18:E18"/>
    <mergeCell ref="A54:A55"/>
    <mergeCell ref="B54:B55"/>
    <mergeCell ref="C54:C55"/>
    <mergeCell ref="D54:E54"/>
    <mergeCell ref="D52:E52"/>
    <mergeCell ref="D27:E27"/>
    <mergeCell ref="D21:E21"/>
    <mergeCell ref="D49:E49"/>
    <mergeCell ref="D26:E26"/>
    <mergeCell ref="C9:C10"/>
    <mergeCell ref="A64:A65"/>
    <mergeCell ref="B64:B65"/>
    <mergeCell ref="C64:C65"/>
    <mergeCell ref="A52:A53"/>
    <mergeCell ref="B52:B53"/>
    <mergeCell ref="C52:C53"/>
    <mergeCell ref="A58:A63"/>
    <mergeCell ref="B58:B63"/>
    <mergeCell ref="C58:C63"/>
    <mergeCell ref="A8:C8"/>
    <mergeCell ref="A5:L5"/>
    <mergeCell ref="A6:L6"/>
    <mergeCell ref="A12:A17"/>
    <mergeCell ref="B12:B17"/>
    <mergeCell ref="C12:C17"/>
    <mergeCell ref="I9:K9"/>
    <mergeCell ref="L9:L10"/>
    <mergeCell ref="A9:A10"/>
    <mergeCell ref="B9:B10"/>
    <mergeCell ref="H9:H10"/>
    <mergeCell ref="D11:E11"/>
    <mergeCell ref="D12:E12"/>
    <mergeCell ref="D13:E13"/>
    <mergeCell ref="D8:E10"/>
    <mergeCell ref="F8:F10"/>
    <mergeCell ref="G8:G10"/>
    <mergeCell ref="D14:E14"/>
    <mergeCell ref="D64:E64"/>
    <mergeCell ref="D15:E15"/>
    <mergeCell ref="D16:E16"/>
    <mergeCell ref="D17:E17"/>
    <mergeCell ref="D39:E39"/>
    <mergeCell ref="D36:E36"/>
    <mergeCell ref="D32:E32"/>
    <mergeCell ref="D22:E22"/>
    <mergeCell ref="D58:E58"/>
  </mergeCells>
  <printOptions/>
  <pageMargins left="0.53" right="0.57" top="1.14" bottom="0.67" header="0.21" footer="0.17"/>
  <pageSetup horizontalDpi="600" verticalDpi="600" orientation="landscape" paperSize="9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Biuro Rady</cp:lastModifiedBy>
  <cp:lastPrinted>2009-03-13T08:16:46Z</cp:lastPrinted>
  <dcterms:created xsi:type="dcterms:W3CDTF">1998-12-09T13:02:10Z</dcterms:created>
  <dcterms:modified xsi:type="dcterms:W3CDTF">2009-03-13T09:08:35Z</dcterms:modified>
  <cp:category/>
  <cp:version/>
  <cp:contentType/>
  <cp:contentStatus/>
</cp:coreProperties>
</file>