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0380" windowHeight="5775" activeTab="2"/>
  </bookViews>
  <sheets>
    <sheet name="par dochody" sheetId="1" r:id="rId1"/>
    <sheet name="par wydatki" sheetId="2" r:id="rId2"/>
    <sheet name="zał 1" sheetId="3" r:id="rId3"/>
    <sheet name="Arkusz1" sheetId="4" r:id="rId4"/>
  </sheets>
  <definedNames>
    <definedName name="_xlnm.Print_Titles" localSheetId="2">'zał 1'!$7:$8</definedName>
  </definedNames>
  <calcPr fullCalcOnLoad="1"/>
</workbook>
</file>

<file path=xl/sharedStrings.xml><?xml version="1.0" encoding="utf-8"?>
<sst xmlns="http://schemas.openxmlformats.org/spreadsheetml/2006/main" count="2022" uniqueCount="329">
  <si>
    <t>Dział</t>
  </si>
  <si>
    <t>Rozdział</t>
  </si>
  <si>
    <t>Wyszczególnienie</t>
  </si>
  <si>
    <t>Budżet przed zmianami</t>
  </si>
  <si>
    <t>Zwiększenia</t>
  </si>
  <si>
    <t>Zmniejszenia</t>
  </si>
  <si>
    <t>Budżet po zmianach</t>
  </si>
  <si>
    <t>DOCHODY BUDŻETU PRZED ZMIANAMI</t>
  </si>
  <si>
    <t>ZMIANY DOCHODÓW BUDŻETOWYCH</t>
  </si>
  <si>
    <t>RAZEM ZMIANY DOCHODÓW</t>
  </si>
  <si>
    <t>DOCHODY BUDŻETU PO ZMIANACH - OGÓŁEM</t>
  </si>
  <si>
    <t>WYDATKI BUDŻETOWE PRZED ZMIANAMI</t>
  </si>
  <si>
    <t>ZMIANY WYDATKÓW BUDŻETOWYCH</t>
  </si>
  <si>
    <t>BUDŻET POWIATU IŁAWSKIEGO PO ZMIANACH</t>
  </si>
  <si>
    <t>Paragraf</t>
  </si>
  <si>
    <t xml:space="preserve">            Załącznik Nr 1</t>
  </si>
  <si>
    <t>80130</t>
  </si>
  <si>
    <t>Szkoły zawodowe</t>
  </si>
  <si>
    <t>Wynagrodzenia bezosobowe</t>
  </si>
  <si>
    <t>Wynagrodzenia osobowe pracowników</t>
  </si>
  <si>
    <t>Zakup usług remontowych</t>
  </si>
  <si>
    <t>Zakup usług pozostałych</t>
  </si>
  <si>
    <t>Składki na Fundusz Pracy</t>
  </si>
  <si>
    <t>Wydatki na zakupy inwestycyjne jednostek budżetowych</t>
  </si>
  <si>
    <t>Zakup materiałów i wyposażenia</t>
  </si>
  <si>
    <t>Centra kształcenia ustawicznego i praktycznego oraz ośrodki dokształcania zawodowego</t>
  </si>
  <si>
    <t>Różne opłaty i składki</t>
  </si>
  <si>
    <t>Powiatowe centra pomocy rodzinie</t>
  </si>
  <si>
    <t>Szpitale ogólne</t>
  </si>
  <si>
    <t>POMOC  SPOŁECZNA</t>
  </si>
  <si>
    <t>Placówki opiekuńczo-wychowawcze</t>
  </si>
  <si>
    <t>ADMINISTRACJA PUBLICZNA</t>
  </si>
  <si>
    <t>Urzędy Wojewódzkie</t>
  </si>
  <si>
    <t>Starostwa Powiatowe</t>
  </si>
  <si>
    <t>BEZPIECZEŃSTWO PUBLICZNE I OCHRONA PRZECIWPOŻAROWA</t>
  </si>
  <si>
    <t>Komendy Powiatowe Państowej Straży Pożarnej</t>
  </si>
  <si>
    <t>Pomoc materialna dla uczniów</t>
  </si>
  <si>
    <t>KULTURA I OCHRONA DZIEDZICTWA NARODOWEGO</t>
  </si>
  <si>
    <t>Pozostałe zadania w zakresie kultury</t>
  </si>
  <si>
    <t>Podróże służbowe krajowe</t>
  </si>
  <si>
    <t>Podróże służbowe zagraniczne</t>
  </si>
  <si>
    <t>Świadczenia społeczne</t>
  </si>
  <si>
    <t>Zakup energii</t>
  </si>
  <si>
    <t>Internaty i bursy szkolne</t>
  </si>
  <si>
    <t>Gimnazja specjalne</t>
  </si>
  <si>
    <t>Pozostała działalność</t>
  </si>
  <si>
    <t>Zakup usług zdrowotnych</t>
  </si>
  <si>
    <t>Gospodarka gruntami i nieruchomościami</t>
  </si>
  <si>
    <t>Część oświatowa subwencji ogólnej dla jednostek samorządu terytorialnego</t>
  </si>
  <si>
    <t>Domy pomocy społecznej</t>
  </si>
  <si>
    <t>Powiatowe urzędy pracy</t>
  </si>
  <si>
    <t>Subwencje ogólne z budżetu państwa</t>
  </si>
  <si>
    <t>Dotacje celowe otrzymane z budżetu państwa na realizację bieżących zadań własnych powiatu</t>
  </si>
  <si>
    <t>Wpływy z różnych dochodów</t>
  </si>
  <si>
    <t>Różne wydatki na rzecz osób fizycznych</t>
  </si>
  <si>
    <t>Pozostałe należności żołnierzy zawodowych i nadterminowych oraz funkcjonariuszy</t>
  </si>
  <si>
    <t>Wydatki osobowe niezaliczone do wynagrodzeń</t>
  </si>
  <si>
    <t>Wydatki inwestycyjne jednostek budżetowych</t>
  </si>
  <si>
    <t>Zakup pomocy naukowych, dydaktycznych i książek</t>
  </si>
  <si>
    <t>Gospodarka leśna</t>
  </si>
  <si>
    <t>Drogi publiczne powiatowe</t>
  </si>
  <si>
    <t>Dokształcanie i doskonalenie nauczycieli</t>
  </si>
  <si>
    <t>Świetlice szkolne</t>
  </si>
  <si>
    <t>Poradnie psychologiczno-pedagogiczne, w tym poradnie specjalistyczne</t>
  </si>
  <si>
    <t>Wynagrodzenia osobowe członków korpusu służby cywilnej</t>
  </si>
  <si>
    <t>Wypłaty z tytułu gwarancji i poręczeń</t>
  </si>
  <si>
    <t>Zakup usług dostępu do sieci Internet</t>
  </si>
  <si>
    <t>Odpisy na zakładowy fundusz świadczeń socjalnych</t>
  </si>
  <si>
    <t>Dotacje celowe przekazane gminie na zadania bieżące realizowane na podstawie porozumień (umów) między jednostkami samorządu terytorialnego</t>
  </si>
  <si>
    <t>Pozostałe odsetki</t>
  </si>
  <si>
    <t>Gimnazja</t>
  </si>
  <si>
    <t>Wpływy z usług</t>
  </si>
  <si>
    <t>Zakup środków żywności</t>
  </si>
  <si>
    <t>Wydatki osobowe niezaliczone do uposażeń wypłacane żołnierzom i funkcjonariuszom</t>
  </si>
  <si>
    <t>Treść</t>
  </si>
  <si>
    <t>Kwota w zł</t>
  </si>
  <si>
    <t>ROLNICTWO I ŁOWIECTWO</t>
  </si>
  <si>
    <t>Prace geodezyjno – urządzeniowe na potrzeby rolnictwa</t>
  </si>
  <si>
    <t>Składki na ubezpieczenie społeczne</t>
  </si>
  <si>
    <t>LEŚNICTWO</t>
  </si>
  <si>
    <t>Nadzór nad gospodarką leśną</t>
  </si>
  <si>
    <t>TRANSPORT I ŁĄCZNOŚĆ</t>
  </si>
  <si>
    <t>Dotacje celowe przekazane gminie na zadania bieżące realizowane na podstawie porozumień między j.s.t.</t>
  </si>
  <si>
    <t>Dodatkowe wynagrodzenie roczne</t>
  </si>
  <si>
    <t>Wpłaty na Państwowy Fundusz Rehabilitacji Osób Niepełnosprawnych</t>
  </si>
  <si>
    <t>Opłaty z tytułu zakupu usług telekomunikacyjnych telefonii komórkowej</t>
  </si>
  <si>
    <t>Opłaty z tytułu zakupu usług komunikacyjnych telefonii stacjonarnej</t>
  </si>
  <si>
    <t>Opłaty czynszowe za pomieszczenia biurowe</t>
  </si>
  <si>
    <t>Podatek od nieruchomości</t>
  </si>
  <si>
    <t>Szkolenia pracowników nie będących CZ.K.S.C.</t>
  </si>
  <si>
    <t>Zakup materiałów papierniczych do sprzętu drukarskiego i urządzeń kserograficznych</t>
  </si>
  <si>
    <t>Zakup akcesoriów komputerowych, w tym programów i licencji</t>
  </si>
  <si>
    <t>Dotacje celowe przekazane gminie na inwestycje i zakupy inwestycyjne realizowane na podstawie porozumień(umów) między j.s.t.</t>
  </si>
  <si>
    <t>GOSPODARKA MIESZKANIOWA</t>
  </si>
  <si>
    <t>DZIAŁALNOŚĆ USŁUGOWA</t>
  </si>
  <si>
    <t>Prace geodezyjne i kartograficzne</t>
  </si>
  <si>
    <t>Opracowania geodezyjne i kartograficzne</t>
  </si>
  <si>
    <t>Nadzór Budowlany</t>
  </si>
  <si>
    <t>Dodatkowe wynagrodzenia roczne</t>
  </si>
  <si>
    <t>Cmentarze</t>
  </si>
  <si>
    <t>Urzędy Marszałkowskie</t>
  </si>
  <si>
    <t>Dotacje celowe przekazane do samorządu województwa na zadania bieżące realizowane na podstawie porozumień między jst</t>
  </si>
  <si>
    <t>Rady powiatów</t>
  </si>
  <si>
    <t>Zakup usług obejmujących tłumaczenia</t>
  </si>
  <si>
    <t>Zakup usług obejmujących wykonanie ekspertyz, analiz i opinii</t>
  </si>
  <si>
    <t>Odpisy na Zakładowy Fundusz Świadczeń Socjalnych</t>
  </si>
  <si>
    <t>Podatek od towarów i usług (VAT)</t>
  </si>
  <si>
    <t>Dotacje celowe przekazane do samorządu województwa na inwestycje i zakupy inwestycyjne realizowane na podstawie porozumień między j.s.t.</t>
  </si>
  <si>
    <t>Komisje poborowe</t>
  </si>
  <si>
    <t>Promocja jednostek samorządu terytorialnego</t>
  </si>
  <si>
    <t>Dotacja celowa z budżetu na finansowanie lub dofinansowanie zadań zleconych do realizacji stowarzyszeniom</t>
  </si>
  <si>
    <t>Komendy Powiatowe Państwowej Straży Pożarnej</t>
  </si>
  <si>
    <t>Uposażenia żołnierzy zawodowych i nadterminowych oraz funkcjonariuszy</t>
  </si>
  <si>
    <t>Nagrody roczne dla żołnierzy zawodowych i nadterminowych oraz funkcjonariuszy</t>
  </si>
  <si>
    <t xml:space="preserve">Równoważniki pieniężne i ekwiwalenty dla żołnierzy i funkcjonariuszy </t>
  </si>
  <si>
    <t>Pozostałe podatki na rzecz budżetów j.s.t.</t>
  </si>
  <si>
    <t>Opłaty na rzecz budżetu państwa</t>
  </si>
  <si>
    <t>Obrona cywilna</t>
  </si>
  <si>
    <t>Zadania ratownictwa górskiego i wodnego</t>
  </si>
  <si>
    <t>OBSŁUGA DŁUGU PUBLICZNEGO</t>
  </si>
  <si>
    <t>Obsługa papierów wartościowych, kredytów i pożyczek jst</t>
  </si>
  <si>
    <t>Odsetki i dyskonto od krajowych skarbowych papierów wartościowych oraz od krajowych pożyczek i kredytów</t>
  </si>
  <si>
    <t>Odsetki od samorządowych papierów wartościowych</t>
  </si>
  <si>
    <t>Rozliczenia z tytułu poręczeń i gwarancji udzielonych przez Skarb Państwa lub jst</t>
  </si>
  <si>
    <t>RÓŻNE ROZLICZENIA</t>
  </si>
  <si>
    <t>Rezerwy ogólne i celowe</t>
  </si>
  <si>
    <t>Rezerwy</t>
  </si>
  <si>
    <t>OŚWIATA I WYCHOWANIE</t>
  </si>
  <si>
    <t>Szkoły podstawowe specjalne</t>
  </si>
  <si>
    <t>Licea Ogólnokształcące</t>
  </si>
  <si>
    <t>Dotacja podmiotowa z budżetu dla niepublicznej jednostki systemu oświaty</t>
  </si>
  <si>
    <t>Licea Profilowane</t>
  </si>
  <si>
    <t>Szkoły Zawodowe</t>
  </si>
  <si>
    <t>Szkoły Zawodowe Specjalne</t>
  </si>
  <si>
    <t>Nagrody i wydatki osobowe niezaliczone do wynagrodzeń</t>
  </si>
  <si>
    <t>OCHRONA ZDROWIA</t>
  </si>
  <si>
    <t>Dotacja celowa z budżetu na finansowanie lub dofinansowanie kosztów realizacji inwestycji i zakupów inwestycyjnych innych jednostek sektora finansów publicznych</t>
  </si>
  <si>
    <t>Składki na ubezpieczenie zdrowotne oraz świadczenia dla osób nieobjętych obowiązkiem ubezpieczenia zdrowotnego</t>
  </si>
  <si>
    <t xml:space="preserve">Składki na ubezpieczenie zdrowotne </t>
  </si>
  <si>
    <t>POMOC SPOŁECZNA</t>
  </si>
  <si>
    <t>Dotacje celowe przekazane gminie za zadania bieżące realizowane na podstawie porozumień między j.s.t.</t>
  </si>
  <si>
    <t>Dotacja celowe przekazane dla powiatu na zadania  bieżące realizowane na  podstawie porozumień miedzy jednostkami samorządu terytorialnego</t>
  </si>
  <si>
    <t>Dotacja celowa z budżetu na finansowanie lub dofinansowanie zadań zleconych do realizacji pozostałym jednostkom niezaliczanym do sektora finansów publicznych</t>
  </si>
  <si>
    <t>Zakup leków i materiałów medycznych</t>
  </si>
  <si>
    <t>Ośrodki wsparcia</t>
  </si>
  <si>
    <t>Rodziny zastępcze</t>
  </si>
  <si>
    <t>Jednostki specjalistycznego poradnictwa, mieszkania chronione i ośrodki interwencji kryzysowej</t>
  </si>
  <si>
    <t>POZOSTAŁE ZADANIA W ZAKRESIE POLITYKI SPOŁECZNEJ</t>
  </si>
  <si>
    <t>EDUKACYJNA OPIEKA WYCHOWAWCZA</t>
  </si>
  <si>
    <t>Specjalne ośrodki szkolno-wychowawcze</t>
  </si>
  <si>
    <t>Placówki wychowania pozaszkolnego</t>
  </si>
  <si>
    <t>Szkolne schroniska młodzieżowe</t>
  </si>
  <si>
    <t>Dotacje celowe z budżetu dla pozostałych jednostek zaliczanych do sektora finansów publicznych</t>
  </si>
  <si>
    <t xml:space="preserve">Dotacja celowa z budżetu na finansowanie  lub dofinansowanie zadań zleconych do realizacji stowarzyszeniom </t>
  </si>
  <si>
    <t>Nagrody o charakterze szczególnym niezliczone do wynagrodzeń</t>
  </si>
  <si>
    <t xml:space="preserve">Zakup usług pozostałych </t>
  </si>
  <si>
    <t>Biblioteki</t>
  </si>
  <si>
    <t>Dotacje celowe przekazane gminie na zadania bieżące realizowane na podstawie porozumień między jst</t>
  </si>
  <si>
    <t>KULTURA FIZYCZNA I SPORT</t>
  </si>
  <si>
    <t>WYDATKI OGÓŁEM</t>
  </si>
  <si>
    <t>Dotacje celowe otrzymane z budżetu państwa na zadania bieżące z zakresu administracji rządowej oraz inne zadania zlecone ustawami realizowane przez powiat</t>
  </si>
  <si>
    <t>Prace geodezyjne i kartograficzne (nieinwestycyjne)</t>
  </si>
  <si>
    <t>Różne rozliczenia finansowe</t>
  </si>
  <si>
    <t>Dochody z najmu i dzierżawy składników majątkowych Skarbu Państwa lub jednostek samorządu terytorialnego oraz innych umów o podobnym charakterze</t>
  </si>
  <si>
    <t>Dotacje celowe otrzymane z gminy za zadania bieżące realizowane na podstawie porozumień (umów) między jednostkami samorządu terytorialnego</t>
  </si>
  <si>
    <t>Środki na dofinansowanie własnych zadań bieżących gmin, powiatów, samorządów województw pozyskane z innych źródeł</t>
  </si>
  <si>
    <t>Składki na ubezpieczenie zdrowotne oraz świadczenia dla osób nie objętych obowiązkiem ubezpieczenia zdrowotnego</t>
  </si>
  <si>
    <t>Domy Pomocy Społecznej</t>
  </si>
  <si>
    <t>Powiatowe Centra Pomocy Rodzinie</t>
  </si>
  <si>
    <t>Powiatowe Urzędy Pracy</t>
  </si>
  <si>
    <t>Specjalne Ośrodki Szkolno-Wychowawcze</t>
  </si>
  <si>
    <t>80146</t>
  </si>
  <si>
    <t>75020</t>
  </si>
  <si>
    <t>75411</t>
  </si>
  <si>
    <t>85201</t>
  </si>
  <si>
    <t>85218</t>
  </si>
  <si>
    <t>70005</t>
  </si>
  <si>
    <t>2110</t>
  </si>
  <si>
    <t>2310</t>
  </si>
  <si>
    <t>85202</t>
  </si>
  <si>
    <t>0970</t>
  </si>
  <si>
    <t>2130</t>
  </si>
  <si>
    <t>0830</t>
  </si>
  <si>
    <t>85156</t>
  </si>
  <si>
    <t>85203</t>
  </si>
  <si>
    <t>85403</t>
  </si>
  <si>
    <t>85333</t>
  </si>
  <si>
    <t>6410</t>
  </si>
  <si>
    <t>Dotacje celowe otrzymane z budżetu państwa na inwestycje i zakupy inwestycyjne z zakresu administracji rządowej oraz inne zadania zlecone ustawami realizowane przez powiat</t>
  </si>
  <si>
    <t>71013</t>
  </si>
  <si>
    <t>6610</t>
  </si>
  <si>
    <t>0920</t>
  </si>
  <si>
    <t>2440</t>
  </si>
  <si>
    <t>Dotacje celowe otrzymane z gminy na inwestycje i zakupy inwestycyjne realizowane na podstawie porozumień (umów) między jednostkami samorządu terytorialnego</t>
  </si>
  <si>
    <t>Dotacje otrzymane z funduszy celowych na realizację zadań bieżących jednostek sektora finansów publicznych</t>
  </si>
  <si>
    <t>75801</t>
  </si>
  <si>
    <t>2920</t>
  </si>
  <si>
    <t>75814</t>
  </si>
  <si>
    <t>02001</t>
  </si>
  <si>
    <t>020</t>
  </si>
  <si>
    <t>0750</t>
  </si>
  <si>
    <t>Koszty postępowania sądowego i prokuratorskiego</t>
  </si>
  <si>
    <t>010</t>
  </si>
  <si>
    <t>01005</t>
  </si>
  <si>
    <t>Opłaty za administrowanie i czynsze za budynki, lokale i pomieszczenia garażowe</t>
  </si>
  <si>
    <t>Opłata z tytułu zakupu usług telekomunikacyjnych telefonii stacjinarnej</t>
  </si>
  <si>
    <t xml:space="preserve">Różne wydatki na rzecz osób fizycznych </t>
  </si>
  <si>
    <t>Uposażenia i świadczenia pieniężne wypłacane przez okres roku żołnierzom i funkcjonariuszom zwolnionym ze służby</t>
  </si>
  <si>
    <t>Zakup sprzętu i uzbrojenia</t>
  </si>
  <si>
    <t>Zarządzanie kryzysowe</t>
  </si>
  <si>
    <t xml:space="preserve">Szkolenia pracowników niebędących członkami korpusu służby cywilnej </t>
  </si>
  <si>
    <t>Stołówki szkolne</t>
  </si>
  <si>
    <t>Składki na ubezpieczenia społeczne</t>
  </si>
  <si>
    <t>Rehabilitacja zawodowa i społeczna osób niepełnosprawnych</t>
  </si>
  <si>
    <t>Dotacja podmiotowa z budżetu dla jednostek niezaliczanych do sektora finansów publicznych</t>
  </si>
  <si>
    <t>RAZEM ZMIANY WYDATKÓW</t>
  </si>
  <si>
    <t>WYDATKI BUDŻETOWE PO ZMIANACH - OGÓŁEM</t>
  </si>
  <si>
    <t>Kary i odszkodowania wypłacane na rzecz osób fizycznych</t>
  </si>
  <si>
    <t>Plan na rok 2008</t>
  </si>
  <si>
    <t>Prace geodezyjno-urządzeniowe na potrzeby rolnictwa</t>
  </si>
  <si>
    <t>2460</t>
  </si>
  <si>
    <t xml:space="preserve">Środki otrzymane od pozostałych jedn.zal. do sektora finansów publicznych na realizację zadań bieżących jedn.zal. do sektora fin.publicznych </t>
  </si>
  <si>
    <t>600</t>
  </si>
  <si>
    <t>60014</t>
  </si>
  <si>
    <t>6208</t>
  </si>
  <si>
    <t>Dotacje rozwojowe</t>
  </si>
  <si>
    <t>700</t>
  </si>
  <si>
    <t>0870</t>
  </si>
  <si>
    <t xml:space="preserve">Wpływy ze sprzedaży składników majątkowych </t>
  </si>
  <si>
    <t>710</t>
  </si>
  <si>
    <t>71014</t>
  </si>
  <si>
    <t>Dotacje celowe otrzymane z budżetu państwa za zadania bieżące z zakresu administracji rządowej oraz inne zadania zlecone ustawami realizowane przez powiat</t>
  </si>
  <si>
    <t>71015</t>
  </si>
  <si>
    <t>750</t>
  </si>
  <si>
    <t>75011</t>
  </si>
  <si>
    <t>0420</t>
  </si>
  <si>
    <t>Wpływy z opłaty komunikacyjnej</t>
  </si>
  <si>
    <t>0590</t>
  </si>
  <si>
    <t>Wpływy z opłat za koncesje i licencje</t>
  </si>
  <si>
    <t>0690</t>
  </si>
  <si>
    <t>Wpływy z różnych opłat</t>
  </si>
  <si>
    <t>2360</t>
  </si>
  <si>
    <t>Dochody jednostek samorządu terytorialnego związane z realizacją zadań z zakresu administracji rządowej oraz innych zadań zleconych ustawami</t>
  </si>
  <si>
    <t>6260</t>
  </si>
  <si>
    <t>75045</t>
  </si>
  <si>
    <t>Komisje Poborowe</t>
  </si>
  <si>
    <t>751</t>
  </si>
  <si>
    <t>URZĘDY NACZELNYCH ORGANÓW WŁADZY PAŃSTWOWEJ, KONTROLI I OCHRONY PRAWA ORAZ SĄDOWNICTWA</t>
  </si>
  <si>
    <t>75109</t>
  </si>
  <si>
    <t>Wybory do rad gmin, rad powiatów i sejmików województw, wybory wójtów, burmistrzów i prezydentów miast oraz referenda gminne, powiatowe i wojewódzkie</t>
  </si>
  <si>
    <t>754</t>
  </si>
  <si>
    <t>756</t>
  </si>
  <si>
    <t>DOCHODY OD OSÓB PRAWNYCH, OD OSÓB FIZYCZNYCH I OD INNYCH JEDNOSTEK NIEPOSIADAJĄCYCH OSOBOWOŚCI PRAWNEJ ORAZ WYDATKI ZWIĄZANE Z ICH POBOREM</t>
  </si>
  <si>
    <t>75622</t>
  </si>
  <si>
    <t>Udziały powiatów w podatkach stanowiących dochód budżetu państwa</t>
  </si>
  <si>
    <t>0010</t>
  </si>
  <si>
    <t>Podatek dochodowy od osób fizycznych</t>
  </si>
  <si>
    <t>0020</t>
  </si>
  <si>
    <t>Podatek dochodowy od osób prawnych</t>
  </si>
  <si>
    <t>758</t>
  </si>
  <si>
    <t>75802</t>
  </si>
  <si>
    <t>2760</t>
  </si>
  <si>
    <t>75803</t>
  </si>
  <si>
    <t>Część wyrównawcza subwencji ogólnej dla powiatów</t>
  </si>
  <si>
    <t>75832</t>
  </si>
  <si>
    <t>Część równoważąca subwencji ogólnej dla powiatów</t>
  </si>
  <si>
    <t>801</t>
  </si>
  <si>
    <t>80102</t>
  </si>
  <si>
    <t>Dochody z najmu i dzierżawy składników majątkowych Skarbu Państwa, jednostek samorządu terytorialnego lub innych jednostek zaliczanych do sektora finansów publicznych oraz innych umów o podobnym charakterze</t>
  </si>
  <si>
    <t>80120</t>
  </si>
  <si>
    <t>6298</t>
  </si>
  <si>
    <t>6299</t>
  </si>
  <si>
    <t>2380</t>
  </si>
  <si>
    <t>2701</t>
  </si>
  <si>
    <t>80140</t>
  </si>
  <si>
    <t>80148</t>
  </si>
  <si>
    <t>851</t>
  </si>
  <si>
    <t>852</t>
  </si>
  <si>
    <t>0680</t>
  </si>
  <si>
    <t>Wpływy od rodziców z tytułu odpłatności za utrzymanie dzieci (wychowawnków) w placówkach opiekuńczo-wyhowawczych</t>
  </si>
  <si>
    <t>0960</t>
  </si>
  <si>
    <t>Otrzymane spadki, zapisy i darowizny w postaci pieniężnej</t>
  </si>
  <si>
    <t>Dotacje otrzymane z funduszy celowych na finansowanie lub dofinansowanie kostzów realizacji inwestycji i zakupów inwestycyjnych jednostek sektora finansów publicznych</t>
  </si>
  <si>
    <t>6430</t>
  </si>
  <si>
    <t>Dotacje celowe otrzymane z budżetu państwa na realizację inwestycji i zakupów inwestycyjnych własnych powiatu</t>
  </si>
  <si>
    <t>85204</t>
  </si>
  <si>
    <t>2320</t>
  </si>
  <si>
    <t>Dotacje celowe otrzymane z powiatu na zadania bieżące realizowane na podstawie porozumień (umów) miedzy jednostkami samorzadu terytorialnego</t>
  </si>
  <si>
    <t>85212</t>
  </si>
  <si>
    <t>85216</t>
  </si>
  <si>
    <t>85321</t>
  </si>
  <si>
    <t>2690</t>
  </si>
  <si>
    <t>Środki Funduszu Pracy przekazane powiatom z przeznaczeniem na finansowanie kosztów wynagrodzenia i składek na ubezpieczenia społeczne pracowników powiatowego urzędu pracy</t>
  </si>
  <si>
    <t>85334</t>
  </si>
  <si>
    <t>854</t>
  </si>
  <si>
    <t>85406</t>
  </si>
  <si>
    <t>85417</t>
  </si>
  <si>
    <t>Szkolne Schronisko Młodzieżowe</t>
  </si>
  <si>
    <t xml:space="preserve">                   DOCHODY - OGÓŁEM</t>
  </si>
  <si>
    <r>
      <t xml:space="preserve">                   </t>
    </r>
    <r>
      <rPr>
        <b/>
        <sz val="11"/>
        <rFont val="Arial CE"/>
        <family val="2"/>
      </rPr>
      <t>w tym:</t>
    </r>
  </si>
  <si>
    <t>1.</t>
  </si>
  <si>
    <t xml:space="preserve">Dotacje celowe </t>
  </si>
  <si>
    <t>na zadania zlecone</t>
  </si>
  <si>
    <t xml:space="preserve">na zadania własne </t>
  </si>
  <si>
    <t>na podstawie porozumień między jednostkami samorządu terytorialnego</t>
  </si>
  <si>
    <t>2.</t>
  </si>
  <si>
    <t>Pozostałe dotacje</t>
  </si>
  <si>
    <t>3.</t>
  </si>
  <si>
    <t>Środki pozyskane z innych źródeł</t>
  </si>
  <si>
    <t>801+854</t>
  </si>
  <si>
    <t>Turystyka</t>
  </si>
  <si>
    <t>Zadania w zakresie upowszechniania turystyki</t>
  </si>
  <si>
    <t>Dotacje celowe otrzymane z samorządu województwa na inwestycje i zakupy inwestycyjne realizowane na podstawie porozumień (umów) między jednostkami samorządu terytorialnego</t>
  </si>
  <si>
    <t>85415</t>
  </si>
  <si>
    <t>Wpływy z tytułu pomocy finansowej udzielanej między jednostkami samorządu terytorialnego na dofinansowanie własnych zadań inwestycyjnych i zakupów inwestycyjnych</t>
  </si>
  <si>
    <t>Komendy wojewódzkie Policji</t>
  </si>
  <si>
    <t>Wpłaty jednostek na fundusz celowy</t>
  </si>
  <si>
    <t>Stypendia dla uczniów</t>
  </si>
  <si>
    <t>80197</t>
  </si>
  <si>
    <t>85407</t>
  </si>
  <si>
    <t>Dotacje celowe otrzymane z gminy na zadania bieżące realizowane na podstawie porozumień (umów) między jednostkami samorządu terytorialnego</t>
  </si>
  <si>
    <t>Dotacje otrzymane z funduszy celowych na finansowanie lub dofinansowanie kosztów realizacji inwestycji i zakupów inwestycyjnych jednostek sektora finansów publicznych</t>
  </si>
  <si>
    <t>Wpływy do budżetu części zysku gospodarstwa pomocniczego</t>
  </si>
  <si>
    <t>Wpływy ze sprzedaży składników majątkowych</t>
  </si>
  <si>
    <t>Gospodarstwa pomocnicze</t>
  </si>
  <si>
    <t xml:space="preserve">            do Uchwały Rady Powiatu Nr XIX/        /08</t>
  </si>
  <si>
    <t xml:space="preserve">            z dnia 30 czerwca 2008 roku</t>
  </si>
  <si>
    <t>Dotacja podmiotowa z budżetu dla samodzielnego publicznego zakładu opieki zdrowotnej utworzonego przez jednostkę samorządu terytorialnego</t>
  </si>
  <si>
    <t>Zakup usług obejmujacych tłumaczenia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</si>
</sst>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_(* #,##0.00_);_(* \(#,##0.00\);_(* &quot;-&quot;??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&quot;$&quot;* #,##0_);_(&quot;$&quot;* \(#,##0\);_(&quot;$&quot;* &quot;-&quot;_);_(@_)"/>
    <numFmt numFmtId="172" formatCode="[$€-2]\ #,##0.00_);[Red]\([$€-2]\ #,##0.00\)"/>
  </numFmts>
  <fonts count="21">
    <font>
      <sz val="10"/>
      <name val="Arial CE"/>
      <family val="0"/>
    </font>
    <font>
      <b/>
      <sz val="10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"/>
      <family val="2"/>
    </font>
    <font>
      <b/>
      <sz val="8"/>
      <name val="Arial"/>
      <family val="2"/>
    </font>
    <font>
      <b/>
      <sz val="12"/>
      <name val="Arial CE"/>
      <family val="2"/>
    </font>
    <font>
      <b/>
      <sz val="9"/>
      <name val="Arial CE"/>
      <family val="2"/>
    </font>
    <font>
      <b/>
      <sz val="11"/>
      <name val="Arial CE"/>
      <family val="2"/>
    </font>
    <font>
      <sz val="9"/>
      <name val="Arial CE"/>
      <family val="2"/>
    </font>
    <font>
      <sz val="11"/>
      <name val="Arial CE"/>
      <family val="2"/>
    </font>
    <font>
      <sz val="10"/>
      <color indexed="8"/>
      <name val="MS Sans Serif"/>
      <family val="0"/>
    </font>
    <font>
      <b/>
      <sz val="10"/>
      <color indexed="10"/>
      <name val="Arial CE"/>
      <family val="2"/>
    </font>
    <font>
      <sz val="10"/>
      <color indexed="8"/>
      <name val="Arial CE"/>
      <family val="0"/>
    </font>
    <font>
      <sz val="10"/>
      <color indexed="8"/>
      <name val="Arial"/>
      <family val="0"/>
    </font>
    <font>
      <sz val="10"/>
      <color indexed="10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6" fillId="0" borderId="0">
      <alignment/>
      <protection/>
    </xf>
    <xf numFmtId="0" fontId="19" fillId="0" borderId="0">
      <alignment/>
      <protection/>
    </xf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5">
    <xf numFmtId="0" fontId="0" fillId="0" borderId="0" xfId="0" applyAlignment="1">
      <alignment/>
    </xf>
    <xf numFmtId="0" fontId="2" fillId="0" borderId="1" xfId="0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vertical="center"/>
    </xf>
    <xf numFmtId="4" fontId="0" fillId="0" borderId="1" xfId="0" applyNumberFormat="1" applyFont="1" applyFill="1" applyBorder="1" applyAlignment="1">
      <alignment vertical="center"/>
    </xf>
    <xf numFmtId="4" fontId="1" fillId="0" borderId="0" xfId="0" applyNumberFormat="1" applyFont="1" applyFill="1" applyAlignment="1">
      <alignment horizontal="left"/>
    </xf>
    <xf numFmtId="0" fontId="3" fillId="0" borderId="0" xfId="0" applyFont="1" applyFill="1" applyAlignment="1">
      <alignment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49" fontId="1" fillId="0" borderId="3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1" fillId="0" borderId="4" xfId="0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vertical="center"/>
    </xf>
    <xf numFmtId="49" fontId="1" fillId="0" borderId="6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4" fontId="0" fillId="0" borderId="0" xfId="0" applyNumberFormat="1" applyFont="1" applyFill="1" applyAlignment="1">
      <alignment horizontal="left"/>
    </xf>
    <xf numFmtId="4" fontId="1" fillId="0" borderId="1" xfId="0" applyNumberFormat="1" applyFont="1" applyFill="1" applyBorder="1" applyAlignment="1">
      <alignment horizontal="right" vertical="center"/>
    </xf>
    <xf numFmtId="4" fontId="0" fillId="0" borderId="1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/>
    </xf>
    <xf numFmtId="0" fontId="0" fillId="0" borderId="0" xfId="0" applyFont="1" applyFill="1" applyBorder="1" applyAlignment="1">
      <alignment vertical="center"/>
    </xf>
    <xf numFmtId="0" fontId="2" fillId="0" borderId="3" xfId="0" applyFont="1" applyFill="1" applyBorder="1" applyAlignment="1">
      <alignment horizontal="left" vertical="center" wrapText="1"/>
    </xf>
    <xf numFmtId="0" fontId="0" fillId="0" borderId="1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4" fontId="1" fillId="2" borderId="1" xfId="0" applyNumberFormat="1" applyFont="1" applyFill="1" applyBorder="1" applyAlignment="1">
      <alignment horizontal="right" vertical="center"/>
    </xf>
    <xf numFmtId="4" fontId="6" fillId="0" borderId="1" xfId="0" applyNumberFormat="1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10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right"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4" xfId="0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4" fillId="0" borderId="7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4" fontId="4" fillId="0" borderId="1" xfId="0" applyNumberFormat="1" applyFont="1" applyBorder="1" applyAlignment="1">
      <alignment horizontal="right" vertical="center" wrapText="1"/>
    </xf>
    <xf numFmtId="0" fontId="5" fillId="0" borderId="5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4" fontId="5" fillId="0" borderId="2" xfId="0" applyNumberFormat="1" applyFont="1" applyFill="1" applyBorder="1" applyAlignment="1">
      <alignment horizontal="right" vertical="center" wrapText="1"/>
    </xf>
    <xf numFmtId="0" fontId="4" fillId="0" borderId="1" xfId="0" applyFont="1" applyBorder="1" applyAlignment="1">
      <alignment horizontal="center"/>
    </xf>
    <xf numFmtId="4" fontId="5" fillId="0" borderId="1" xfId="0" applyNumberFormat="1" applyFont="1" applyBorder="1" applyAlignment="1">
      <alignment/>
    </xf>
    <xf numFmtId="0" fontId="4" fillId="0" borderId="12" xfId="0" applyFont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0" fillId="0" borderId="0" xfId="0" applyFont="1" applyAlignment="1">
      <alignment/>
    </xf>
    <xf numFmtId="0" fontId="9" fillId="0" borderId="1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1" fillId="0" borderId="0" xfId="0" applyFont="1" applyFill="1" applyAlignment="1">
      <alignment/>
    </xf>
    <xf numFmtId="4" fontId="1" fillId="0" borderId="1" xfId="0" applyNumberFormat="1" applyFont="1" applyFill="1" applyBorder="1" applyAlignment="1">
      <alignment/>
    </xf>
    <xf numFmtId="4" fontId="1" fillId="0" borderId="3" xfId="0" applyNumberFormat="1" applyFont="1" applyFill="1" applyBorder="1" applyAlignment="1">
      <alignment vertical="center"/>
    </xf>
    <xf numFmtId="4" fontId="0" fillId="0" borderId="3" xfId="0" applyNumberFormat="1" applyFont="1" applyFill="1" applyBorder="1" applyAlignment="1">
      <alignment vertical="center"/>
    </xf>
    <xf numFmtId="4" fontId="1" fillId="0" borderId="3" xfId="0" applyNumberFormat="1" applyFont="1" applyFill="1" applyBorder="1" applyAlignment="1">
      <alignment vertical="center"/>
    </xf>
    <xf numFmtId="4" fontId="1" fillId="0" borderId="1" xfId="0" applyNumberFormat="1" applyFont="1" applyFill="1" applyBorder="1" applyAlignment="1">
      <alignment vertic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0" fillId="2" borderId="0" xfId="0" applyFont="1" applyFill="1" applyAlignment="1">
      <alignment/>
    </xf>
    <xf numFmtId="0" fontId="4" fillId="2" borderId="4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/>
    </xf>
    <xf numFmtId="49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1" fontId="0" fillId="0" borderId="1" xfId="0" applyNumberFormat="1" applyFont="1" applyFill="1" applyBorder="1" applyAlignment="1">
      <alignment horizontal="center" vertical="center"/>
    </xf>
    <xf numFmtId="49" fontId="12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right" vertical="center" wrapText="1"/>
    </xf>
    <xf numFmtId="49" fontId="12" fillId="0" borderId="2" xfId="0" applyNumberFormat="1" applyFont="1" applyFill="1" applyBorder="1" applyAlignment="1">
      <alignment horizontal="center" vertical="center"/>
    </xf>
    <xf numFmtId="4" fontId="0" fillId="0" borderId="1" xfId="18" applyNumberFormat="1" applyFont="1" applyFill="1" applyBorder="1" applyAlignment="1">
      <alignment horizontal="right" vertical="center" wrapText="1"/>
      <protection/>
    </xf>
    <xf numFmtId="49" fontId="12" fillId="0" borderId="5" xfId="0" applyNumberFormat="1" applyFont="1" applyFill="1" applyBorder="1" applyAlignment="1">
      <alignment horizontal="center" vertical="center"/>
    </xf>
    <xf numFmtId="49" fontId="12" fillId="0" borderId="3" xfId="0" applyNumberFormat="1" applyFont="1" applyFill="1" applyBorder="1" applyAlignment="1">
      <alignment horizontal="center" vertical="center"/>
    </xf>
    <xf numFmtId="49" fontId="12" fillId="0" borderId="6" xfId="0" applyNumberFormat="1" applyFont="1" applyFill="1" applyBorder="1" applyAlignment="1">
      <alignment horizontal="center" vertical="center"/>
    </xf>
    <xf numFmtId="49" fontId="12" fillId="0" borderId="10" xfId="0" applyNumberFormat="1" applyFont="1" applyFill="1" applyBorder="1" applyAlignment="1">
      <alignment horizontal="center" vertical="center"/>
    </xf>
    <xf numFmtId="49" fontId="12" fillId="0" borderId="4" xfId="0" applyNumberFormat="1" applyFont="1" applyFill="1" applyBorder="1" applyAlignment="1">
      <alignment horizontal="center" vertical="center"/>
    </xf>
    <xf numFmtId="49" fontId="12" fillId="0" borderId="7" xfId="0" applyNumberFormat="1" applyFont="1" applyFill="1" applyBorder="1" applyAlignment="1">
      <alignment horizontal="center" vertical="center"/>
    </xf>
    <xf numFmtId="49" fontId="12" fillId="0" borderId="9" xfId="0" applyNumberFormat="1" applyFont="1" applyFill="1" applyBorder="1" applyAlignment="1">
      <alignment horizontal="center" vertical="center"/>
    </xf>
    <xf numFmtId="4" fontId="1" fillId="0" borderId="5" xfId="0" applyNumberFormat="1" applyFont="1" applyFill="1" applyBorder="1" applyAlignment="1">
      <alignment horizontal="right" vertical="center" wrapText="1"/>
    </xf>
    <xf numFmtId="4" fontId="1" fillId="0" borderId="9" xfId="0" applyNumberFormat="1" applyFont="1" applyFill="1" applyBorder="1" applyAlignment="1">
      <alignment horizontal="right" vertical="center" wrapText="1"/>
    </xf>
    <xf numFmtId="49" fontId="12" fillId="0" borderId="11" xfId="0" applyNumberFormat="1" applyFont="1" applyFill="1" applyBorder="1" applyAlignment="1">
      <alignment horizontal="center" vertical="center"/>
    </xf>
    <xf numFmtId="4" fontId="1" fillId="0" borderId="1" xfId="18" applyNumberFormat="1" applyFont="1" applyFill="1" applyBorder="1" applyAlignment="1">
      <alignment horizontal="right" vertical="center" wrapText="1"/>
      <protection/>
    </xf>
    <xf numFmtId="4" fontId="0" fillId="0" borderId="9" xfId="18" applyNumberFormat="1" applyFont="1" applyFill="1" applyBorder="1" applyAlignment="1">
      <alignment horizontal="right" vertical="center" wrapText="1"/>
      <protection/>
    </xf>
    <xf numFmtId="49" fontId="14" fillId="0" borderId="5" xfId="0" applyNumberFormat="1" applyFont="1" applyFill="1" applyBorder="1" applyAlignment="1">
      <alignment horizontal="center" vertical="center"/>
    </xf>
    <xf numFmtId="49" fontId="14" fillId="0" borderId="2" xfId="0" applyNumberFormat="1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4" fontId="0" fillId="0" borderId="2" xfId="18" applyNumberFormat="1" applyFont="1" applyFill="1" applyBorder="1" applyAlignment="1">
      <alignment horizontal="right" vertical="center" wrapText="1"/>
      <protection/>
    </xf>
    <xf numFmtId="0" fontId="12" fillId="0" borderId="9" xfId="0" applyFont="1" applyFill="1" applyBorder="1" applyAlignment="1">
      <alignment horizontal="center" vertical="center"/>
    </xf>
    <xf numFmtId="4" fontId="0" fillId="0" borderId="1" xfId="0" applyNumberFormat="1" applyFont="1" applyFill="1" applyBorder="1" applyAlignment="1">
      <alignment horizontal="right" vertical="center" wrapText="1"/>
    </xf>
    <xf numFmtId="4" fontId="0" fillId="0" borderId="9" xfId="0" applyNumberFormat="1" applyFont="1" applyFill="1" applyBorder="1" applyAlignment="1">
      <alignment horizontal="right" vertical="center"/>
    </xf>
    <xf numFmtId="4" fontId="1" fillId="0" borderId="1" xfId="0" applyNumberFormat="1" applyFont="1" applyFill="1" applyBorder="1" applyAlignment="1">
      <alignment vertical="center" wrapText="1"/>
    </xf>
    <xf numFmtId="4" fontId="0" fillId="0" borderId="1" xfId="0" applyNumberFormat="1" applyFont="1" applyFill="1" applyBorder="1" applyAlignment="1">
      <alignment vertical="center" wrapText="1"/>
    </xf>
    <xf numFmtId="4" fontId="1" fillId="0" borderId="9" xfId="0" applyNumberFormat="1" applyFont="1" applyFill="1" applyBorder="1" applyAlignment="1">
      <alignment vertical="center" wrapText="1"/>
    </xf>
    <xf numFmtId="4" fontId="0" fillId="0" borderId="5" xfId="0" applyNumberFormat="1" applyFont="1" applyFill="1" applyBorder="1" applyAlignment="1">
      <alignment horizontal="right" vertical="center"/>
    </xf>
    <xf numFmtId="4" fontId="1" fillId="0" borderId="9" xfId="0" applyNumberFormat="1" applyFont="1" applyFill="1" applyBorder="1" applyAlignment="1">
      <alignment horizontal="right" vertical="center"/>
    </xf>
    <xf numFmtId="4" fontId="17" fillId="0" borderId="1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4" fontId="0" fillId="0" borderId="5" xfId="0" applyNumberFormat="1" applyFont="1" applyFill="1" applyBorder="1" applyAlignment="1">
      <alignment horizontal="right" vertical="center" wrapText="1"/>
    </xf>
    <xf numFmtId="0" fontId="5" fillId="0" borderId="0" xfId="0" applyFont="1" applyBorder="1" applyAlignment="1">
      <alignment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0" fillId="0" borderId="9" xfId="0" applyFont="1" applyFill="1" applyBorder="1" applyAlignment="1">
      <alignment horizontal="left" vertical="center" wrapText="1"/>
    </xf>
    <xf numFmtId="0" fontId="0" fillId="0" borderId="2" xfId="0" applyFont="1" applyFill="1" applyBorder="1" applyAlignment="1">
      <alignment horizontal="left" vertical="center" wrapText="1"/>
    </xf>
    <xf numFmtId="0" fontId="0" fillId="0" borderId="5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/>
    </xf>
    <xf numFmtId="4" fontId="1" fillId="0" borderId="1" xfId="0" applyNumberFormat="1" applyFont="1" applyFill="1" applyBorder="1" applyAlignment="1">
      <alignment/>
    </xf>
    <xf numFmtId="0" fontId="2" fillId="0" borderId="1" xfId="0" applyFont="1" applyFill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/>
    </xf>
    <xf numFmtId="4" fontId="0" fillId="0" borderId="0" xfId="0" applyNumberFormat="1" applyFont="1" applyFill="1" applyAlignment="1">
      <alignment/>
    </xf>
    <xf numFmtId="4" fontId="0" fillId="3" borderId="0" xfId="0" applyNumberFormat="1" applyFont="1" applyFill="1" applyAlignment="1">
      <alignment/>
    </xf>
    <xf numFmtId="4" fontId="0" fillId="4" borderId="0" xfId="0" applyNumberFormat="1" applyFont="1" applyFill="1" applyAlignment="1">
      <alignment/>
    </xf>
    <xf numFmtId="4" fontId="0" fillId="5" borderId="0" xfId="0" applyNumberFormat="1" applyFont="1" applyFill="1" applyAlignment="1">
      <alignment/>
    </xf>
    <xf numFmtId="4" fontId="0" fillId="6" borderId="0" xfId="0" applyNumberFormat="1" applyFont="1" applyFill="1" applyAlignment="1">
      <alignment/>
    </xf>
    <xf numFmtId="4" fontId="0" fillId="7" borderId="0" xfId="0" applyNumberFormat="1" applyFont="1" applyFill="1" applyAlignment="1">
      <alignment/>
    </xf>
    <xf numFmtId="4" fontId="0" fillId="8" borderId="0" xfId="0" applyNumberFormat="1" applyFont="1" applyFill="1" applyAlignment="1">
      <alignment/>
    </xf>
    <xf numFmtId="4" fontId="0" fillId="9" borderId="0" xfId="0" applyNumberFormat="1" applyFont="1" applyFill="1" applyAlignment="1">
      <alignment/>
    </xf>
    <xf numFmtId="4" fontId="0" fillId="0" borderId="3" xfId="0" applyNumberFormat="1" applyFont="1" applyFill="1" applyBorder="1" applyAlignment="1">
      <alignment vertical="center"/>
    </xf>
    <xf numFmtId="4" fontId="0" fillId="0" borderId="1" xfId="0" applyNumberFormat="1" applyFont="1" applyFill="1" applyBorder="1" applyAlignment="1">
      <alignment vertical="center"/>
    </xf>
    <xf numFmtId="0" fontId="1" fillId="0" borderId="5" xfId="0" applyFont="1" applyFill="1" applyBorder="1" applyAlignment="1">
      <alignment horizontal="center" vertical="center"/>
    </xf>
    <xf numFmtId="0" fontId="18" fillId="0" borderId="13" xfId="19" applyFont="1" applyFill="1" applyBorder="1" applyAlignment="1">
      <alignment wrapText="1"/>
      <protection/>
    </xf>
    <xf numFmtId="0" fontId="18" fillId="0" borderId="13" xfId="19" applyFont="1" applyFill="1" applyBorder="1" applyAlignment="1">
      <alignment horizontal="right" wrapText="1"/>
      <protection/>
    </xf>
    <xf numFmtId="4" fontId="3" fillId="0" borderId="0" xfId="0" applyNumberFormat="1" applyFont="1" applyFill="1" applyAlignment="1">
      <alignment/>
    </xf>
    <xf numFmtId="0" fontId="18" fillId="0" borderId="14" xfId="19" applyFont="1" applyFill="1" applyBorder="1" applyAlignment="1">
      <alignment wrapText="1"/>
      <protection/>
    </xf>
    <xf numFmtId="0" fontId="18" fillId="0" borderId="14" xfId="19" applyFont="1" applyFill="1" applyBorder="1" applyAlignment="1">
      <alignment horizontal="right" wrapText="1"/>
      <protection/>
    </xf>
    <xf numFmtId="0" fontId="18" fillId="0" borderId="0" xfId="19" applyFont="1" applyFill="1" applyBorder="1" applyAlignment="1">
      <alignment horizontal="center"/>
      <protection/>
    </xf>
    <xf numFmtId="4" fontId="1" fillId="0" borderId="11" xfId="0" applyNumberFormat="1" applyFont="1" applyFill="1" applyBorder="1" applyAlignment="1">
      <alignment vertical="center"/>
    </xf>
    <xf numFmtId="4" fontId="0" fillId="0" borderId="11" xfId="0" applyNumberFormat="1" applyFont="1" applyFill="1" applyBorder="1" applyAlignment="1">
      <alignment vertical="center"/>
    </xf>
    <xf numFmtId="4" fontId="0" fillId="0" borderId="9" xfId="0" applyNumberFormat="1" applyFont="1" applyFill="1" applyBorder="1" applyAlignment="1">
      <alignment vertical="center"/>
    </xf>
    <xf numFmtId="4" fontId="0" fillId="0" borderId="3" xfId="0" applyNumberFormat="1" applyFont="1" applyFill="1" applyBorder="1" applyAlignment="1">
      <alignment vertical="center"/>
    </xf>
    <xf numFmtId="4" fontId="0" fillId="0" borderId="1" xfId="0" applyNumberFormat="1" applyFont="1" applyFill="1" applyBorder="1" applyAlignment="1">
      <alignment vertical="center"/>
    </xf>
    <xf numFmtId="4" fontId="6" fillId="0" borderId="3" xfId="0" applyNumberFormat="1" applyFont="1" applyFill="1" applyBorder="1" applyAlignment="1">
      <alignment vertical="center"/>
    </xf>
    <xf numFmtId="4" fontId="0" fillId="0" borderId="2" xfId="0" applyNumberFormat="1" applyFont="1" applyFill="1" applyBorder="1" applyAlignment="1">
      <alignment vertical="center"/>
    </xf>
    <xf numFmtId="4" fontId="0" fillId="0" borderId="9" xfId="0" applyNumberFormat="1" applyFont="1" applyFill="1" applyBorder="1" applyAlignment="1">
      <alignment vertical="center"/>
    </xf>
    <xf numFmtId="0" fontId="9" fillId="0" borderId="1" xfId="0" applyFont="1" applyFill="1" applyBorder="1" applyAlignment="1">
      <alignment vertical="center" wrapText="1"/>
    </xf>
    <xf numFmtId="4" fontId="4" fillId="0" borderId="1" xfId="0" applyNumberFormat="1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horizontal="right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4" fontId="4" fillId="0" borderId="1" xfId="0" applyNumberFormat="1" applyFont="1" applyFill="1" applyBorder="1" applyAlignment="1">
      <alignment horizontal="right" vertical="center" wrapText="1"/>
    </xf>
    <xf numFmtId="4" fontId="5" fillId="0" borderId="9" xfId="0" applyNumberFormat="1" applyFont="1" applyFill="1" applyBorder="1" applyAlignment="1">
      <alignment horizontal="right" vertical="center" wrapText="1"/>
    </xf>
    <xf numFmtId="0" fontId="10" fillId="0" borderId="1" xfId="0" applyFont="1" applyFill="1" applyBorder="1" applyAlignment="1">
      <alignment/>
    </xf>
    <xf numFmtId="0" fontId="10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4" fontId="0" fillId="0" borderId="1" xfId="0" applyNumberFormat="1" applyFont="1" applyFill="1" applyBorder="1" applyAlignment="1">
      <alignment horizontal="right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/>
    </xf>
    <xf numFmtId="0" fontId="4" fillId="0" borderId="4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left" vertical="center" wrapText="1"/>
    </xf>
    <xf numFmtId="4" fontId="5" fillId="0" borderId="9" xfId="0" applyNumberFormat="1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 vertical="center" wrapText="1"/>
    </xf>
    <xf numFmtId="4" fontId="0" fillId="0" borderId="11" xfId="0" applyNumberFormat="1" applyFont="1" applyFill="1" applyBorder="1" applyAlignment="1">
      <alignment vertical="center"/>
    </xf>
    <xf numFmtId="0" fontId="5" fillId="0" borderId="7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vertical="center" wrapText="1"/>
    </xf>
    <xf numFmtId="0" fontId="4" fillId="0" borderId="8" xfId="0" applyFont="1" applyFill="1" applyBorder="1" applyAlignment="1">
      <alignment horizontal="center" vertical="center" wrapText="1"/>
    </xf>
    <xf numFmtId="4" fontId="0" fillId="2" borderId="1" xfId="0" applyNumberFormat="1" applyFont="1" applyFill="1" applyBorder="1" applyAlignment="1">
      <alignment horizontal="right" vertical="center"/>
    </xf>
    <xf numFmtId="4" fontId="0" fillId="0" borderId="2" xfId="0" applyNumberFormat="1" applyFont="1" applyFill="1" applyBorder="1" applyAlignment="1">
      <alignment horizontal="right" vertical="center"/>
    </xf>
    <xf numFmtId="0" fontId="9" fillId="10" borderId="1" xfId="0" applyFont="1" applyFill="1" applyBorder="1" applyAlignment="1">
      <alignment horizontal="left" vertical="center" wrapText="1"/>
    </xf>
    <xf numFmtId="4" fontId="6" fillId="0" borderId="1" xfId="0" applyNumberFormat="1" applyFont="1" applyFill="1" applyBorder="1" applyAlignment="1">
      <alignment vertical="center"/>
    </xf>
    <xf numFmtId="4" fontId="20" fillId="0" borderId="1" xfId="0" applyNumberFormat="1" applyFont="1" applyFill="1" applyBorder="1" applyAlignment="1">
      <alignment horizontal="right" vertical="center" wrapText="1"/>
    </xf>
    <xf numFmtId="0" fontId="4" fillId="2" borderId="1" xfId="0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left" vertical="center" wrapText="1"/>
    </xf>
    <xf numFmtId="4" fontId="5" fillId="0" borderId="5" xfId="0" applyNumberFormat="1" applyFont="1" applyFill="1" applyBorder="1" applyAlignment="1">
      <alignment vertical="center"/>
    </xf>
    <xf numFmtId="4" fontId="0" fillId="0" borderId="5" xfId="0" applyNumberFormat="1" applyFont="1" applyFill="1" applyBorder="1" applyAlignment="1">
      <alignment vertical="center"/>
    </xf>
    <xf numFmtId="0" fontId="10" fillId="0" borderId="9" xfId="0" applyFont="1" applyFill="1" applyBorder="1" applyAlignment="1">
      <alignment horizontal="left" vertical="center" wrapText="1"/>
    </xf>
    <xf numFmtId="4" fontId="4" fillId="0" borderId="9" xfId="0" applyNumberFormat="1" applyFont="1" applyFill="1" applyBorder="1" applyAlignment="1">
      <alignment horizontal="right" vertical="center" wrapText="1"/>
    </xf>
    <xf numFmtId="4" fontId="1" fillId="0" borderId="9" xfId="0" applyNumberFormat="1" applyFont="1" applyFill="1" applyBorder="1" applyAlignment="1">
      <alignment vertical="center"/>
    </xf>
    <xf numFmtId="4" fontId="1" fillId="0" borderId="9" xfId="0" applyNumberFormat="1" applyFont="1" applyFill="1" applyBorder="1" applyAlignment="1">
      <alignment horizontal="right" vertical="center"/>
    </xf>
    <xf numFmtId="4" fontId="5" fillId="10" borderId="1" xfId="0" applyNumberFormat="1" applyFont="1" applyFill="1" applyBorder="1" applyAlignment="1">
      <alignment horizontal="right" vertical="center" wrapText="1"/>
    </xf>
    <xf numFmtId="4" fontId="5" fillId="0" borderId="5" xfId="0" applyNumberFormat="1" applyFont="1" applyFill="1" applyBorder="1" applyAlignment="1">
      <alignment horizontal="right" vertical="center" wrapText="1"/>
    </xf>
    <xf numFmtId="4" fontId="0" fillId="0" borderId="10" xfId="0" applyNumberFormat="1" applyFont="1" applyFill="1" applyBorder="1" applyAlignment="1">
      <alignment vertical="center"/>
    </xf>
    <xf numFmtId="4" fontId="0" fillId="0" borderId="5" xfId="0" applyNumberFormat="1" applyFont="1" applyFill="1" applyBorder="1" applyAlignment="1">
      <alignment vertical="center"/>
    </xf>
    <xf numFmtId="4" fontId="1" fillId="0" borderId="2" xfId="0" applyNumberFormat="1" applyFont="1" applyFill="1" applyBorder="1" applyAlignment="1">
      <alignment vertical="center"/>
    </xf>
    <xf numFmtId="49" fontId="1" fillId="0" borderId="8" xfId="0" applyNumberFormat="1" applyFont="1" applyFill="1" applyBorder="1" applyAlignment="1">
      <alignment horizontal="right" vertical="center"/>
    </xf>
    <xf numFmtId="49" fontId="1" fillId="0" borderId="15" xfId="0" applyNumberFormat="1" applyFont="1" applyFill="1" applyBorder="1" applyAlignment="1">
      <alignment horizontal="right" vertical="center"/>
    </xf>
    <xf numFmtId="49" fontId="1" fillId="0" borderId="3" xfId="0" applyNumberFormat="1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49" fontId="0" fillId="0" borderId="8" xfId="0" applyNumberFormat="1" applyFill="1" applyBorder="1" applyAlignment="1">
      <alignment/>
    </xf>
    <xf numFmtId="49" fontId="0" fillId="0" borderId="15" xfId="0" applyNumberFormat="1" applyFill="1" applyBorder="1" applyAlignment="1">
      <alignment/>
    </xf>
    <xf numFmtId="49" fontId="0" fillId="0" borderId="3" xfId="0" applyNumberFormat="1" applyFill="1" applyBorder="1" applyAlignment="1">
      <alignment horizontal="left" vertical="center"/>
    </xf>
    <xf numFmtId="49" fontId="0" fillId="0" borderId="1" xfId="0" applyNumberFormat="1" applyFill="1" applyBorder="1" applyAlignment="1">
      <alignment horizontal="left" vertical="center"/>
    </xf>
    <xf numFmtId="49" fontId="0" fillId="0" borderId="12" xfId="0" applyNumberFormat="1" applyFill="1" applyBorder="1" applyAlignment="1">
      <alignment/>
    </xf>
    <xf numFmtId="49" fontId="0" fillId="0" borderId="16" xfId="0" applyNumberFormat="1" applyFill="1" applyBorder="1" applyAlignment="1">
      <alignment/>
    </xf>
    <xf numFmtId="49" fontId="0" fillId="0" borderId="10" xfId="0" applyNumberFormat="1" applyFill="1" applyBorder="1" applyAlignment="1">
      <alignment horizontal="left" vertical="center" wrapText="1"/>
    </xf>
    <xf numFmtId="49" fontId="0" fillId="0" borderId="5" xfId="0" applyNumberFormat="1" applyFill="1" applyBorder="1" applyAlignment="1">
      <alignment horizontal="left" vertical="center" wrapText="1"/>
    </xf>
    <xf numFmtId="49" fontId="11" fillId="0" borderId="8" xfId="0" applyNumberFormat="1" applyFont="1" applyFill="1" applyBorder="1" applyAlignment="1">
      <alignment/>
    </xf>
    <xf numFmtId="49" fontId="0" fillId="0" borderId="3" xfId="0" applyNumberFormat="1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4" fontId="12" fillId="0" borderId="5" xfId="0" applyNumberFormat="1" applyFont="1" applyFill="1" applyBorder="1" applyAlignment="1">
      <alignment horizontal="center" vertical="center" wrapText="1"/>
    </xf>
    <xf numFmtId="4" fontId="12" fillId="0" borderId="9" xfId="0" applyNumberFormat="1" applyFont="1" applyFill="1" applyBorder="1" applyAlignment="1">
      <alignment horizontal="center" vertical="center" wrapText="1"/>
    </xf>
    <xf numFmtId="49" fontId="13" fillId="0" borderId="9" xfId="0" applyNumberFormat="1" applyFont="1" applyFill="1" applyBorder="1" applyAlignment="1">
      <alignment horizontal="left" vertical="center"/>
    </xf>
    <xf numFmtId="49" fontId="15" fillId="0" borderId="9" xfId="0" applyNumberFormat="1" applyFont="1" applyFill="1" applyBorder="1" applyAlignment="1">
      <alignment horizontal="left" vertical="center"/>
    </xf>
    <xf numFmtId="49" fontId="0" fillId="0" borderId="15" xfId="0" applyNumberFormat="1" applyFill="1" applyBorder="1" applyAlignment="1">
      <alignment horizontal="left" vertical="center"/>
    </xf>
    <xf numFmtId="49" fontId="2" fillId="0" borderId="5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5" fillId="0" borderId="6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vertical="center" wrapText="1"/>
    </xf>
  </cellXfs>
  <cellStyles count="10">
    <cellStyle name="Normal" xfId="0"/>
    <cellStyle name="Comma" xfId="15"/>
    <cellStyle name="Comma [0]" xfId="16"/>
    <cellStyle name="Hyperlink" xfId="17"/>
    <cellStyle name="Normalny_dochody" xfId="18"/>
    <cellStyle name="Normalny_zał 1" xfId="19"/>
    <cellStyle name="Followed Hyperlink" xfId="20"/>
    <cellStyle name="Percent" xfId="21"/>
    <cellStyle name="Currency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</xdr:row>
      <xdr:rowOff>123825</xdr:rowOff>
    </xdr:from>
    <xdr:to>
      <xdr:col>4</xdr:col>
      <xdr:colOff>0</xdr:colOff>
      <xdr:row>3</xdr:row>
      <xdr:rowOff>123825</xdr:rowOff>
    </xdr:to>
    <xdr:sp>
      <xdr:nvSpPr>
        <xdr:cNvPr id="1" name="Line 1"/>
        <xdr:cNvSpPr>
          <a:spLocks/>
        </xdr:cNvSpPr>
      </xdr:nvSpPr>
      <xdr:spPr>
        <a:xfrm>
          <a:off x="4562475" y="60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4562475" y="1619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>
      <xdr:nvSpPr>
        <xdr:cNvPr id="3" name="Line 3"/>
        <xdr:cNvSpPr>
          <a:spLocks/>
        </xdr:cNvSpPr>
      </xdr:nvSpPr>
      <xdr:spPr>
        <a:xfrm>
          <a:off x="4562475" y="1619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>
      <xdr:nvSpPr>
        <xdr:cNvPr id="4" name="Line 4"/>
        <xdr:cNvSpPr>
          <a:spLocks/>
        </xdr:cNvSpPr>
      </xdr:nvSpPr>
      <xdr:spPr>
        <a:xfrm>
          <a:off x="4562475" y="1619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123825</xdr:rowOff>
    </xdr:from>
    <xdr:to>
      <xdr:col>4</xdr:col>
      <xdr:colOff>0</xdr:colOff>
      <xdr:row>6</xdr:row>
      <xdr:rowOff>123825</xdr:rowOff>
    </xdr:to>
    <xdr:sp>
      <xdr:nvSpPr>
        <xdr:cNvPr id="5" name="Line 5"/>
        <xdr:cNvSpPr>
          <a:spLocks/>
        </xdr:cNvSpPr>
      </xdr:nvSpPr>
      <xdr:spPr>
        <a:xfrm>
          <a:off x="4562475" y="1743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123825</xdr:rowOff>
    </xdr:from>
    <xdr:to>
      <xdr:col>4</xdr:col>
      <xdr:colOff>0</xdr:colOff>
      <xdr:row>7</xdr:row>
      <xdr:rowOff>123825</xdr:rowOff>
    </xdr:to>
    <xdr:sp>
      <xdr:nvSpPr>
        <xdr:cNvPr id="6" name="Line 6"/>
        <xdr:cNvSpPr>
          <a:spLocks/>
        </xdr:cNvSpPr>
      </xdr:nvSpPr>
      <xdr:spPr>
        <a:xfrm>
          <a:off x="4562475" y="190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9</xdr:row>
      <xdr:rowOff>161925</xdr:rowOff>
    </xdr:from>
    <xdr:to>
      <xdr:col>4</xdr:col>
      <xdr:colOff>0</xdr:colOff>
      <xdr:row>9</xdr:row>
      <xdr:rowOff>161925</xdr:rowOff>
    </xdr:to>
    <xdr:sp>
      <xdr:nvSpPr>
        <xdr:cNvPr id="7" name="Line 7"/>
        <xdr:cNvSpPr>
          <a:spLocks/>
        </xdr:cNvSpPr>
      </xdr:nvSpPr>
      <xdr:spPr>
        <a:xfrm>
          <a:off x="4562475" y="2752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>
      <xdr:nvSpPr>
        <xdr:cNvPr id="8" name="Line 8"/>
        <xdr:cNvSpPr>
          <a:spLocks/>
        </xdr:cNvSpPr>
      </xdr:nvSpPr>
      <xdr:spPr>
        <a:xfrm>
          <a:off x="4562475" y="1619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>
      <xdr:nvSpPr>
        <xdr:cNvPr id="9" name="Line 9"/>
        <xdr:cNvSpPr>
          <a:spLocks/>
        </xdr:cNvSpPr>
      </xdr:nvSpPr>
      <xdr:spPr>
        <a:xfrm>
          <a:off x="4562475" y="1619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161925</xdr:rowOff>
    </xdr:from>
    <xdr:to>
      <xdr:col>4</xdr:col>
      <xdr:colOff>0</xdr:colOff>
      <xdr:row>10</xdr:row>
      <xdr:rowOff>161925</xdr:rowOff>
    </xdr:to>
    <xdr:sp>
      <xdr:nvSpPr>
        <xdr:cNvPr id="10" name="Line 10"/>
        <xdr:cNvSpPr>
          <a:spLocks/>
        </xdr:cNvSpPr>
      </xdr:nvSpPr>
      <xdr:spPr>
        <a:xfrm>
          <a:off x="4562475" y="291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161925</xdr:rowOff>
    </xdr:from>
    <xdr:to>
      <xdr:col>4</xdr:col>
      <xdr:colOff>0</xdr:colOff>
      <xdr:row>10</xdr:row>
      <xdr:rowOff>161925</xdr:rowOff>
    </xdr:to>
    <xdr:sp>
      <xdr:nvSpPr>
        <xdr:cNvPr id="11" name="Line 11"/>
        <xdr:cNvSpPr>
          <a:spLocks/>
        </xdr:cNvSpPr>
      </xdr:nvSpPr>
      <xdr:spPr>
        <a:xfrm>
          <a:off x="4562475" y="291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61</xdr:row>
      <xdr:rowOff>133350</xdr:rowOff>
    </xdr:from>
    <xdr:to>
      <xdr:col>4</xdr:col>
      <xdr:colOff>0</xdr:colOff>
      <xdr:row>61</xdr:row>
      <xdr:rowOff>133350</xdr:rowOff>
    </xdr:to>
    <xdr:sp>
      <xdr:nvSpPr>
        <xdr:cNvPr id="12" name="Line 12"/>
        <xdr:cNvSpPr>
          <a:spLocks/>
        </xdr:cNvSpPr>
      </xdr:nvSpPr>
      <xdr:spPr>
        <a:xfrm>
          <a:off x="4562475" y="19564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4</xdr:col>
      <xdr:colOff>0</xdr:colOff>
      <xdr:row>62</xdr:row>
      <xdr:rowOff>0</xdr:rowOff>
    </xdr:to>
    <xdr:sp>
      <xdr:nvSpPr>
        <xdr:cNvPr id="13" name="Line 13"/>
        <xdr:cNvSpPr>
          <a:spLocks/>
        </xdr:cNvSpPr>
      </xdr:nvSpPr>
      <xdr:spPr>
        <a:xfrm>
          <a:off x="4562475" y="1959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4</xdr:col>
      <xdr:colOff>0</xdr:colOff>
      <xdr:row>62</xdr:row>
      <xdr:rowOff>0</xdr:rowOff>
    </xdr:to>
    <xdr:sp>
      <xdr:nvSpPr>
        <xdr:cNvPr id="14" name="Line 14"/>
        <xdr:cNvSpPr>
          <a:spLocks/>
        </xdr:cNvSpPr>
      </xdr:nvSpPr>
      <xdr:spPr>
        <a:xfrm>
          <a:off x="4562475" y="1959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4</xdr:col>
      <xdr:colOff>0</xdr:colOff>
      <xdr:row>62</xdr:row>
      <xdr:rowOff>0</xdr:rowOff>
    </xdr:to>
    <xdr:sp>
      <xdr:nvSpPr>
        <xdr:cNvPr id="15" name="Line 15"/>
        <xdr:cNvSpPr>
          <a:spLocks/>
        </xdr:cNvSpPr>
      </xdr:nvSpPr>
      <xdr:spPr>
        <a:xfrm>
          <a:off x="4562475" y="1959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66</xdr:row>
      <xdr:rowOff>133350</xdr:rowOff>
    </xdr:from>
    <xdr:to>
      <xdr:col>4</xdr:col>
      <xdr:colOff>0</xdr:colOff>
      <xdr:row>66</xdr:row>
      <xdr:rowOff>133350</xdr:rowOff>
    </xdr:to>
    <xdr:sp>
      <xdr:nvSpPr>
        <xdr:cNvPr id="16" name="Line 16"/>
        <xdr:cNvSpPr>
          <a:spLocks/>
        </xdr:cNvSpPr>
      </xdr:nvSpPr>
      <xdr:spPr>
        <a:xfrm>
          <a:off x="4562475" y="2118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72</xdr:row>
      <xdr:rowOff>133350</xdr:rowOff>
    </xdr:from>
    <xdr:to>
      <xdr:col>4</xdr:col>
      <xdr:colOff>0</xdr:colOff>
      <xdr:row>72</xdr:row>
      <xdr:rowOff>133350</xdr:rowOff>
    </xdr:to>
    <xdr:sp>
      <xdr:nvSpPr>
        <xdr:cNvPr id="17" name="Line 17"/>
        <xdr:cNvSpPr>
          <a:spLocks/>
        </xdr:cNvSpPr>
      </xdr:nvSpPr>
      <xdr:spPr>
        <a:xfrm>
          <a:off x="4562475" y="22964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8" name="Line 18"/>
        <xdr:cNvSpPr>
          <a:spLocks/>
        </xdr:cNvSpPr>
      </xdr:nvSpPr>
      <xdr:spPr>
        <a:xfrm>
          <a:off x="4562475" y="323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61</xdr:row>
      <xdr:rowOff>142875</xdr:rowOff>
    </xdr:from>
    <xdr:to>
      <xdr:col>4</xdr:col>
      <xdr:colOff>0</xdr:colOff>
      <xdr:row>61</xdr:row>
      <xdr:rowOff>142875</xdr:rowOff>
    </xdr:to>
    <xdr:sp>
      <xdr:nvSpPr>
        <xdr:cNvPr id="19" name="Line 19"/>
        <xdr:cNvSpPr>
          <a:spLocks/>
        </xdr:cNvSpPr>
      </xdr:nvSpPr>
      <xdr:spPr>
        <a:xfrm>
          <a:off x="4562475" y="1957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4</xdr:col>
      <xdr:colOff>0</xdr:colOff>
      <xdr:row>62</xdr:row>
      <xdr:rowOff>0</xdr:rowOff>
    </xdr:to>
    <xdr:sp>
      <xdr:nvSpPr>
        <xdr:cNvPr id="20" name="Line 20"/>
        <xdr:cNvSpPr>
          <a:spLocks/>
        </xdr:cNvSpPr>
      </xdr:nvSpPr>
      <xdr:spPr>
        <a:xfrm>
          <a:off x="4562475" y="1959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4</xdr:col>
      <xdr:colOff>0</xdr:colOff>
      <xdr:row>62</xdr:row>
      <xdr:rowOff>0</xdr:rowOff>
    </xdr:to>
    <xdr:sp>
      <xdr:nvSpPr>
        <xdr:cNvPr id="21" name="Line 21"/>
        <xdr:cNvSpPr>
          <a:spLocks/>
        </xdr:cNvSpPr>
      </xdr:nvSpPr>
      <xdr:spPr>
        <a:xfrm>
          <a:off x="4562475" y="1959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4</xdr:col>
      <xdr:colOff>0</xdr:colOff>
      <xdr:row>62</xdr:row>
      <xdr:rowOff>0</xdr:rowOff>
    </xdr:to>
    <xdr:sp>
      <xdr:nvSpPr>
        <xdr:cNvPr id="22" name="Line 22"/>
        <xdr:cNvSpPr>
          <a:spLocks/>
        </xdr:cNvSpPr>
      </xdr:nvSpPr>
      <xdr:spPr>
        <a:xfrm>
          <a:off x="4562475" y="1959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66</xdr:row>
      <xdr:rowOff>142875</xdr:rowOff>
    </xdr:from>
    <xdr:to>
      <xdr:col>4</xdr:col>
      <xdr:colOff>0</xdr:colOff>
      <xdr:row>66</xdr:row>
      <xdr:rowOff>142875</xdr:rowOff>
    </xdr:to>
    <xdr:sp>
      <xdr:nvSpPr>
        <xdr:cNvPr id="23" name="Line 23"/>
        <xdr:cNvSpPr>
          <a:spLocks/>
        </xdr:cNvSpPr>
      </xdr:nvSpPr>
      <xdr:spPr>
        <a:xfrm>
          <a:off x="4562475" y="2119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72</xdr:row>
      <xdr:rowOff>142875</xdr:rowOff>
    </xdr:from>
    <xdr:to>
      <xdr:col>4</xdr:col>
      <xdr:colOff>0</xdr:colOff>
      <xdr:row>72</xdr:row>
      <xdr:rowOff>142875</xdr:rowOff>
    </xdr:to>
    <xdr:sp>
      <xdr:nvSpPr>
        <xdr:cNvPr id="24" name="Line 24"/>
        <xdr:cNvSpPr>
          <a:spLocks/>
        </xdr:cNvSpPr>
      </xdr:nvSpPr>
      <xdr:spPr>
        <a:xfrm>
          <a:off x="4562475" y="2297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88</xdr:row>
      <xdr:rowOff>142875</xdr:rowOff>
    </xdr:from>
    <xdr:to>
      <xdr:col>4</xdr:col>
      <xdr:colOff>0</xdr:colOff>
      <xdr:row>88</xdr:row>
      <xdr:rowOff>142875</xdr:rowOff>
    </xdr:to>
    <xdr:sp>
      <xdr:nvSpPr>
        <xdr:cNvPr id="25" name="Line 25"/>
        <xdr:cNvSpPr>
          <a:spLocks/>
        </xdr:cNvSpPr>
      </xdr:nvSpPr>
      <xdr:spPr>
        <a:xfrm>
          <a:off x="4562475" y="2864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89</xdr:row>
      <xdr:rowOff>0</xdr:rowOff>
    </xdr:from>
    <xdr:to>
      <xdr:col>4</xdr:col>
      <xdr:colOff>0</xdr:colOff>
      <xdr:row>89</xdr:row>
      <xdr:rowOff>0</xdr:rowOff>
    </xdr:to>
    <xdr:sp>
      <xdr:nvSpPr>
        <xdr:cNvPr id="26" name="Line 26"/>
        <xdr:cNvSpPr>
          <a:spLocks/>
        </xdr:cNvSpPr>
      </xdr:nvSpPr>
      <xdr:spPr>
        <a:xfrm>
          <a:off x="4562475" y="28660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89</xdr:row>
      <xdr:rowOff>0</xdr:rowOff>
    </xdr:from>
    <xdr:to>
      <xdr:col>4</xdr:col>
      <xdr:colOff>0</xdr:colOff>
      <xdr:row>89</xdr:row>
      <xdr:rowOff>0</xdr:rowOff>
    </xdr:to>
    <xdr:sp>
      <xdr:nvSpPr>
        <xdr:cNvPr id="27" name="Line 27"/>
        <xdr:cNvSpPr>
          <a:spLocks/>
        </xdr:cNvSpPr>
      </xdr:nvSpPr>
      <xdr:spPr>
        <a:xfrm>
          <a:off x="4562475" y="28660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89</xdr:row>
      <xdr:rowOff>0</xdr:rowOff>
    </xdr:from>
    <xdr:to>
      <xdr:col>4</xdr:col>
      <xdr:colOff>0</xdr:colOff>
      <xdr:row>89</xdr:row>
      <xdr:rowOff>0</xdr:rowOff>
    </xdr:to>
    <xdr:sp>
      <xdr:nvSpPr>
        <xdr:cNvPr id="28" name="Line 28"/>
        <xdr:cNvSpPr>
          <a:spLocks/>
        </xdr:cNvSpPr>
      </xdr:nvSpPr>
      <xdr:spPr>
        <a:xfrm>
          <a:off x="4562475" y="28660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89</xdr:row>
      <xdr:rowOff>0</xdr:rowOff>
    </xdr:from>
    <xdr:to>
      <xdr:col>4</xdr:col>
      <xdr:colOff>0</xdr:colOff>
      <xdr:row>89</xdr:row>
      <xdr:rowOff>0</xdr:rowOff>
    </xdr:to>
    <xdr:sp>
      <xdr:nvSpPr>
        <xdr:cNvPr id="29" name="Line 29"/>
        <xdr:cNvSpPr>
          <a:spLocks/>
        </xdr:cNvSpPr>
      </xdr:nvSpPr>
      <xdr:spPr>
        <a:xfrm>
          <a:off x="4562475" y="28660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89</xdr:row>
      <xdr:rowOff>0</xdr:rowOff>
    </xdr:from>
    <xdr:to>
      <xdr:col>4</xdr:col>
      <xdr:colOff>0</xdr:colOff>
      <xdr:row>89</xdr:row>
      <xdr:rowOff>0</xdr:rowOff>
    </xdr:to>
    <xdr:sp>
      <xdr:nvSpPr>
        <xdr:cNvPr id="30" name="Line 30"/>
        <xdr:cNvSpPr>
          <a:spLocks/>
        </xdr:cNvSpPr>
      </xdr:nvSpPr>
      <xdr:spPr>
        <a:xfrm>
          <a:off x="4562475" y="28660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31" name="Line 31"/>
        <xdr:cNvSpPr>
          <a:spLocks/>
        </xdr:cNvSpPr>
      </xdr:nvSpPr>
      <xdr:spPr>
        <a:xfrm>
          <a:off x="4562475" y="39671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124</xdr:row>
      <xdr:rowOff>123825</xdr:rowOff>
    </xdr:from>
    <xdr:to>
      <xdr:col>4</xdr:col>
      <xdr:colOff>0</xdr:colOff>
      <xdr:row>124</xdr:row>
      <xdr:rowOff>123825</xdr:rowOff>
    </xdr:to>
    <xdr:sp>
      <xdr:nvSpPr>
        <xdr:cNvPr id="32" name="Line 32"/>
        <xdr:cNvSpPr>
          <a:spLocks/>
        </xdr:cNvSpPr>
      </xdr:nvSpPr>
      <xdr:spPr>
        <a:xfrm>
          <a:off x="4562475" y="40119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129</xdr:row>
      <xdr:rowOff>0</xdr:rowOff>
    </xdr:from>
    <xdr:to>
      <xdr:col>4</xdr:col>
      <xdr:colOff>0</xdr:colOff>
      <xdr:row>129</xdr:row>
      <xdr:rowOff>0</xdr:rowOff>
    </xdr:to>
    <xdr:sp>
      <xdr:nvSpPr>
        <xdr:cNvPr id="33" name="Line 33"/>
        <xdr:cNvSpPr>
          <a:spLocks/>
        </xdr:cNvSpPr>
      </xdr:nvSpPr>
      <xdr:spPr>
        <a:xfrm>
          <a:off x="4562475" y="41776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129</xdr:row>
      <xdr:rowOff>0</xdr:rowOff>
    </xdr:from>
    <xdr:to>
      <xdr:col>4</xdr:col>
      <xdr:colOff>0</xdr:colOff>
      <xdr:row>129</xdr:row>
      <xdr:rowOff>0</xdr:rowOff>
    </xdr:to>
    <xdr:sp>
      <xdr:nvSpPr>
        <xdr:cNvPr id="34" name="Line 34"/>
        <xdr:cNvSpPr>
          <a:spLocks/>
        </xdr:cNvSpPr>
      </xdr:nvSpPr>
      <xdr:spPr>
        <a:xfrm>
          <a:off x="4562475" y="41776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129</xdr:row>
      <xdr:rowOff>0</xdr:rowOff>
    </xdr:from>
    <xdr:to>
      <xdr:col>4</xdr:col>
      <xdr:colOff>0</xdr:colOff>
      <xdr:row>129</xdr:row>
      <xdr:rowOff>0</xdr:rowOff>
    </xdr:to>
    <xdr:sp>
      <xdr:nvSpPr>
        <xdr:cNvPr id="35" name="Line 35"/>
        <xdr:cNvSpPr>
          <a:spLocks/>
        </xdr:cNvSpPr>
      </xdr:nvSpPr>
      <xdr:spPr>
        <a:xfrm>
          <a:off x="4562475" y="41776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129</xdr:row>
      <xdr:rowOff>0</xdr:rowOff>
    </xdr:from>
    <xdr:to>
      <xdr:col>4</xdr:col>
      <xdr:colOff>0</xdr:colOff>
      <xdr:row>129</xdr:row>
      <xdr:rowOff>0</xdr:rowOff>
    </xdr:to>
    <xdr:sp>
      <xdr:nvSpPr>
        <xdr:cNvPr id="36" name="Line 36"/>
        <xdr:cNvSpPr>
          <a:spLocks/>
        </xdr:cNvSpPr>
      </xdr:nvSpPr>
      <xdr:spPr>
        <a:xfrm>
          <a:off x="4562475" y="41776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129</xdr:row>
      <xdr:rowOff>0</xdr:rowOff>
    </xdr:from>
    <xdr:to>
      <xdr:col>4</xdr:col>
      <xdr:colOff>0</xdr:colOff>
      <xdr:row>129</xdr:row>
      <xdr:rowOff>0</xdr:rowOff>
    </xdr:to>
    <xdr:sp>
      <xdr:nvSpPr>
        <xdr:cNvPr id="37" name="Line 37"/>
        <xdr:cNvSpPr>
          <a:spLocks/>
        </xdr:cNvSpPr>
      </xdr:nvSpPr>
      <xdr:spPr>
        <a:xfrm>
          <a:off x="4562475" y="41776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129</xdr:row>
      <xdr:rowOff>0</xdr:rowOff>
    </xdr:from>
    <xdr:to>
      <xdr:col>4</xdr:col>
      <xdr:colOff>0</xdr:colOff>
      <xdr:row>129</xdr:row>
      <xdr:rowOff>0</xdr:rowOff>
    </xdr:to>
    <xdr:sp>
      <xdr:nvSpPr>
        <xdr:cNvPr id="38" name="Line 38"/>
        <xdr:cNvSpPr>
          <a:spLocks/>
        </xdr:cNvSpPr>
      </xdr:nvSpPr>
      <xdr:spPr>
        <a:xfrm>
          <a:off x="4562475" y="41776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129</xdr:row>
      <xdr:rowOff>0</xdr:rowOff>
    </xdr:from>
    <xdr:to>
      <xdr:col>4</xdr:col>
      <xdr:colOff>0</xdr:colOff>
      <xdr:row>129</xdr:row>
      <xdr:rowOff>0</xdr:rowOff>
    </xdr:to>
    <xdr:sp>
      <xdr:nvSpPr>
        <xdr:cNvPr id="39" name="Line 39"/>
        <xdr:cNvSpPr>
          <a:spLocks/>
        </xdr:cNvSpPr>
      </xdr:nvSpPr>
      <xdr:spPr>
        <a:xfrm>
          <a:off x="4562475" y="41776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129</xdr:row>
      <xdr:rowOff>0</xdr:rowOff>
    </xdr:from>
    <xdr:to>
      <xdr:col>4</xdr:col>
      <xdr:colOff>0</xdr:colOff>
      <xdr:row>129</xdr:row>
      <xdr:rowOff>0</xdr:rowOff>
    </xdr:to>
    <xdr:sp>
      <xdr:nvSpPr>
        <xdr:cNvPr id="40" name="Line 40"/>
        <xdr:cNvSpPr>
          <a:spLocks/>
        </xdr:cNvSpPr>
      </xdr:nvSpPr>
      <xdr:spPr>
        <a:xfrm>
          <a:off x="4562475" y="41776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142875</xdr:rowOff>
    </xdr:from>
    <xdr:to>
      <xdr:col>4</xdr:col>
      <xdr:colOff>0</xdr:colOff>
      <xdr:row>132</xdr:row>
      <xdr:rowOff>142875</xdr:rowOff>
    </xdr:to>
    <xdr:sp>
      <xdr:nvSpPr>
        <xdr:cNvPr id="41" name="Line 41"/>
        <xdr:cNvSpPr>
          <a:spLocks/>
        </xdr:cNvSpPr>
      </xdr:nvSpPr>
      <xdr:spPr>
        <a:xfrm>
          <a:off x="4562475" y="42405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42" name="Line 42"/>
        <xdr:cNvSpPr>
          <a:spLocks/>
        </xdr:cNvSpPr>
      </xdr:nvSpPr>
      <xdr:spPr>
        <a:xfrm>
          <a:off x="4562475" y="4355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43" name="Line 43"/>
        <xdr:cNvSpPr>
          <a:spLocks/>
        </xdr:cNvSpPr>
      </xdr:nvSpPr>
      <xdr:spPr>
        <a:xfrm>
          <a:off x="4562475" y="4355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44" name="Line 44"/>
        <xdr:cNvSpPr>
          <a:spLocks/>
        </xdr:cNvSpPr>
      </xdr:nvSpPr>
      <xdr:spPr>
        <a:xfrm>
          <a:off x="4562475" y="4355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45" name="Line 45"/>
        <xdr:cNvSpPr>
          <a:spLocks/>
        </xdr:cNvSpPr>
      </xdr:nvSpPr>
      <xdr:spPr>
        <a:xfrm>
          <a:off x="4562475" y="4355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46" name="Line 46"/>
        <xdr:cNvSpPr>
          <a:spLocks/>
        </xdr:cNvSpPr>
      </xdr:nvSpPr>
      <xdr:spPr>
        <a:xfrm>
          <a:off x="4562475" y="4355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47" name="Line 47"/>
        <xdr:cNvSpPr>
          <a:spLocks/>
        </xdr:cNvSpPr>
      </xdr:nvSpPr>
      <xdr:spPr>
        <a:xfrm>
          <a:off x="4562475" y="4355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48" name="Line 48"/>
        <xdr:cNvSpPr>
          <a:spLocks/>
        </xdr:cNvSpPr>
      </xdr:nvSpPr>
      <xdr:spPr>
        <a:xfrm>
          <a:off x="4562475" y="4355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49" name="Line 49"/>
        <xdr:cNvSpPr>
          <a:spLocks/>
        </xdr:cNvSpPr>
      </xdr:nvSpPr>
      <xdr:spPr>
        <a:xfrm>
          <a:off x="4562475" y="44367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50" name="Line 50"/>
        <xdr:cNvSpPr>
          <a:spLocks/>
        </xdr:cNvSpPr>
      </xdr:nvSpPr>
      <xdr:spPr>
        <a:xfrm>
          <a:off x="4562475" y="44367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51" name="Line 51"/>
        <xdr:cNvSpPr>
          <a:spLocks/>
        </xdr:cNvSpPr>
      </xdr:nvSpPr>
      <xdr:spPr>
        <a:xfrm>
          <a:off x="4562475" y="44367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52" name="Line 52"/>
        <xdr:cNvSpPr>
          <a:spLocks/>
        </xdr:cNvSpPr>
      </xdr:nvSpPr>
      <xdr:spPr>
        <a:xfrm>
          <a:off x="4562475" y="44367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53" name="Line 53"/>
        <xdr:cNvSpPr>
          <a:spLocks/>
        </xdr:cNvSpPr>
      </xdr:nvSpPr>
      <xdr:spPr>
        <a:xfrm>
          <a:off x="4562475" y="44367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54" name="Line 54"/>
        <xdr:cNvSpPr>
          <a:spLocks/>
        </xdr:cNvSpPr>
      </xdr:nvSpPr>
      <xdr:spPr>
        <a:xfrm>
          <a:off x="4562475" y="44367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55" name="Line 55"/>
        <xdr:cNvSpPr>
          <a:spLocks/>
        </xdr:cNvSpPr>
      </xdr:nvSpPr>
      <xdr:spPr>
        <a:xfrm>
          <a:off x="4562475" y="44367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56" name="Line 56"/>
        <xdr:cNvSpPr>
          <a:spLocks/>
        </xdr:cNvSpPr>
      </xdr:nvSpPr>
      <xdr:spPr>
        <a:xfrm>
          <a:off x="4562475" y="44367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57" name="Line 57"/>
        <xdr:cNvSpPr>
          <a:spLocks/>
        </xdr:cNvSpPr>
      </xdr:nvSpPr>
      <xdr:spPr>
        <a:xfrm>
          <a:off x="4562475" y="44367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58" name="Line 58"/>
        <xdr:cNvSpPr>
          <a:spLocks/>
        </xdr:cNvSpPr>
      </xdr:nvSpPr>
      <xdr:spPr>
        <a:xfrm>
          <a:off x="4562475" y="44367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59" name="Line 59"/>
        <xdr:cNvSpPr>
          <a:spLocks/>
        </xdr:cNvSpPr>
      </xdr:nvSpPr>
      <xdr:spPr>
        <a:xfrm>
          <a:off x="4562475" y="44367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60" name="Line 60"/>
        <xdr:cNvSpPr>
          <a:spLocks/>
        </xdr:cNvSpPr>
      </xdr:nvSpPr>
      <xdr:spPr>
        <a:xfrm>
          <a:off x="4562475" y="44367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61" name="Line 61"/>
        <xdr:cNvSpPr>
          <a:spLocks/>
        </xdr:cNvSpPr>
      </xdr:nvSpPr>
      <xdr:spPr>
        <a:xfrm>
          <a:off x="4562475" y="44367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62" name="Line 62"/>
        <xdr:cNvSpPr>
          <a:spLocks/>
        </xdr:cNvSpPr>
      </xdr:nvSpPr>
      <xdr:spPr>
        <a:xfrm>
          <a:off x="4562475" y="44367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63" name="Line 63"/>
        <xdr:cNvSpPr>
          <a:spLocks/>
        </xdr:cNvSpPr>
      </xdr:nvSpPr>
      <xdr:spPr>
        <a:xfrm>
          <a:off x="4562475" y="44367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>
      <xdr:nvSpPr>
        <xdr:cNvPr id="64" name="Line 64"/>
        <xdr:cNvSpPr>
          <a:spLocks/>
        </xdr:cNvSpPr>
      </xdr:nvSpPr>
      <xdr:spPr>
        <a:xfrm>
          <a:off x="4562475" y="1619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>
      <xdr:nvSpPr>
        <xdr:cNvPr id="65" name="Line 65"/>
        <xdr:cNvSpPr>
          <a:spLocks/>
        </xdr:cNvSpPr>
      </xdr:nvSpPr>
      <xdr:spPr>
        <a:xfrm>
          <a:off x="4562475" y="1619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>
      <xdr:nvSpPr>
        <xdr:cNvPr id="66" name="Line 66"/>
        <xdr:cNvSpPr>
          <a:spLocks/>
        </xdr:cNvSpPr>
      </xdr:nvSpPr>
      <xdr:spPr>
        <a:xfrm>
          <a:off x="4562475" y="1619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123825</xdr:rowOff>
    </xdr:from>
    <xdr:to>
      <xdr:col>4</xdr:col>
      <xdr:colOff>0</xdr:colOff>
      <xdr:row>8</xdr:row>
      <xdr:rowOff>123825</xdr:rowOff>
    </xdr:to>
    <xdr:sp>
      <xdr:nvSpPr>
        <xdr:cNvPr id="67" name="Line 67"/>
        <xdr:cNvSpPr>
          <a:spLocks/>
        </xdr:cNvSpPr>
      </xdr:nvSpPr>
      <xdr:spPr>
        <a:xfrm>
          <a:off x="4562475" y="2066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</xdr:row>
      <xdr:rowOff>161925</xdr:rowOff>
    </xdr:from>
    <xdr:to>
      <xdr:col>4</xdr:col>
      <xdr:colOff>0</xdr:colOff>
      <xdr:row>11</xdr:row>
      <xdr:rowOff>161925</xdr:rowOff>
    </xdr:to>
    <xdr:sp>
      <xdr:nvSpPr>
        <xdr:cNvPr id="68" name="Line 68"/>
        <xdr:cNvSpPr>
          <a:spLocks/>
        </xdr:cNvSpPr>
      </xdr:nvSpPr>
      <xdr:spPr>
        <a:xfrm>
          <a:off x="4562475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</xdr:row>
      <xdr:rowOff>161925</xdr:rowOff>
    </xdr:from>
    <xdr:to>
      <xdr:col>4</xdr:col>
      <xdr:colOff>0</xdr:colOff>
      <xdr:row>11</xdr:row>
      <xdr:rowOff>161925</xdr:rowOff>
    </xdr:to>
    <xdr:sp>
      <xdr:nvSpPr>
        <xdr:cNvPr id="69" name="Line 69"/>
        <xdr:cNvSpPr>
          <a:spLocks/>
        </xdr:cNvSpPr>
      </xdr:nvSpPr>
      <xdr:spPr>
        <a:xfrm>
          <a:off x="4562475" y="307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4</xdr:col>
      <xdr:colOff>0</xdr:colOff>
      <xdr:row>62</xdr:row>
      <xdr:rowOff>0</xdr:rowOff>
    </xdr:to>
    <xdr:sp>
      <xdr:nvSpPr>
        <xdr:cNvPr id="70" name="Line 70"/>
        <xdr:cNvSpPr>
          <a:spLocks/>
        </xdr:cNvSpPr>
      </xdr:nvSpPr>
      <xdr:spPr>
        <a:xfrm>
          <a:off x="4562475" y="1959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4</xdr:col>
      <xdr:colOff>0</xdr:colOff>
      <xdr:row>62</xdr:row>
      <xdr:rowOff>0</xdr:rowOff>
    </xdr:to>
    <xdr:sp>
      <xdr:nvSpPr>
        <xdr:cNvPr id="71" name="Line 71"/>
        <xdr:cNvSpPr>
          <a:spLocks/>
        </xdr:cNvSpPr>
      </xdr:nvSpPr>
      <xdr:spPr>
        <a:xfrm>
          <a:off x="4562475" y="1959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4</xdr:col>
      <xdr:colOff>0</xdr:colOff>
      <xdr:row>62</xdr:row>
      <xdr:rowOff>0</xdr:rowOff>
    </xdr:to>
    <xdr:sp>
      <xdr:nvSpPr>
        <xdr:cNvPr id="72" name="Line 72"/>
        <xdr:cNvSpPr>
          <a:spLocks/>
        </xdr:cNvSpPr>
      </xdr:nvSpPr>
      <xdr:spPr>
        <a:xfrm>
          <a:off x="4562475" y="1959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4</xdr:col>
      <xdr:colOff>0</xdr:colOff>
      <xdr:row>62</xdr:row>
      <xdr:rowOff>0</xdr:rowOff>
    </xdr:to>
    <xdr:sp>
      <xdr:nvSpPr>
        <xdr:cNvPr id="73" name="Line 73"/>
        <xdr:cNvSpPr>
          <a:spLocks/>
        </xdr:cNvSpPr>
      </xdr:nvSpPr>
      <xdr:spPr>
        <a:xfrm>
          <a:off x="4562475" y="1959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67</xdr:row>
      <xdr:rowOff>133350</xdr:rowOff>
    </xdr:from>
    <xdr:to>
      <xdr:col>4</xdr:col>
      <xdr:colOff>0</xdr:colOff>
      <xdr:row>67</xdr:row>
      <xdr:rowOff>133350</xdr:rowOff>
    </xdr:to>
    <xdr:sp>
      <xdr:nvSpPr>
        <xdr:cNvPr id="74" name="Line 74"/>
        <xdr:cNvSpPr>
          <a:spLocks/>
        </xdr:cNvSpPr>
      </xdr:nvSpPr>
      <xdr:spPr>
        <a:xfrm>
          <a:off x="4562475" y="2134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67</xdr:row>
      <xdr:rowOff>142875</xdr:rowOff>
    </xdr:from>
    <xdr:to>
      <xdr:col>4</xdr:col>
      <xdr:colOff>0</xdr:colOff>
      <xdr:row>67</xdr:row>
      <xdr:rowOff>142875</xdr:rowOff>
    </xdr:to>
    <xdr:sp>
      <xdr:nvSpPr>
        <xdr:cNvPr id="75" name="Line 75"/>
        <xdr:cNvSpPr>
          <a:spLocks/>
        </xdr:cNvSpPr>
      </xdr:nvSpPr>
      <xdr:spPr>
        <a:xfrm>
          <a:off x="4562475" y="2135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133350</xdr:rowOff>
    </xdr:from>
    <xdr:to>
      <xdr:col>4</xdr:col>
      <xdr:colOff>0</xdr:colOff>
      <xdr:row>73</xdr:row>
      <xdr:rowOff>133350</xdr:rowOff>
    </xdr:to>
    <xdr:sp>
      <xdr:nvSpPr>
        <xdr:cNvPr id="76" name="Line 76"/>
        <xdr:cNvSpPr>
          <a:spLocks/>
        </xdr:cNvSpPr>
      </xdr:nvSpPr>
      <xdr:spPr>
        <a:xfrm>
          <a:off x="4562475" y="2312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142875</xdr:rowOff>
    </xdr:from>
    <xdr:to>
      <xdr:col>4</xdr:col>
      <xdr:colOff>0</xdr:colOff>
      <xdr:row>73</xdr:row>
      <xdr:rowOff>142875</xdr:rowOff>
    </xdr:to>
    <xdr:sp>
      <xdr:nvSpPr>
        <xdr:cNvPr id="77" name="Line 77"/>
        <xdr:cNvSpPr>
          <a:spLocks/>
        </xdr:cNvSpPr>
      </xdr:nvSpPr>
      <xdr:spPr>
        <a:xfrm>
          <a:off x="4562475" y="2313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89</xdr:row>
      <xdr:rowOff>0</xdr:rowOff>
    </xdr:from>
    <xdr:to>
      <xdr:col>4</xdr:col>
      <xdr:colOff>0</xdr:colOff>
      <xdr:row>89</xdr:row>
      <xdr:rowOff>0</xdr:rowOff>
    </xdr:to>
    <xdr:sp>
      <xdr:nvSpPr>
        <xdr:cNvPr id="78" name="Line 78"/>
        <xdr:cNvSpPr>
          <a:spLocks/>
        </xdr:cNvSpPr>
      </xdr:nvSpPr>
      <xdr:spPr>
        <a:xfrm>
          <a:off x="4562475" y="28660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89</xdr:row>
      <xdr:rowOff>0</xdr:rowOff>
    </xdr:from>
    <xdr:to>
      <xdr:col>4</xdr:col>
      <xdr:colOff>0</xdr:colOff>
      <xdr:row>89</xdr:row>
      <xdr:rowOff>0</xdr:rowOff>
    </xdr:to>
    <xdr:sp>
      <xdr:nvSpPr>
        <xdr:cNvPr id="79" name="Line 79"/>
        <xdr:cNvSpPr>
          <a:spLocks/>
        </xdr:cNvSpPr>
      </xdr:nvSpPr>
      <xdr:spPr>
        <a:xfrm>
          <a:off x="4562475" y="28660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89</xdr:row>
      <xdr:rowOff>0</xdr:rowOff>
    </xdr:from>
    <xdr:to>
      <xdr:col>4</xdr:col>
      <xdr:colOff>0</xdr:colOff>
      <xdr:row>89</xdr:row>
      <xdr:rowOff>0</xdr:rowOff>
    </xdr:to>
    <xdr:sp>
      <xdr:nvSpPr>
        <xdr:cNvPr id="80" name="Line 80"/>
        <xdr:cNvSpPr>
          <a:spLocks/>
        </xdr:cNvSpPr>
      </xdr:nvSpPr>
      <xdr:spPr>
        <a:xfrm>
          <a:off x="4562475" y="28660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89</xdr:row>
      <xdr:rowOff>0</xdr:rowOff>
    </xdr:from>
    <xdr:to>
      <xdr:col>4</xdr:col>
      <xdr:colOff>0</xdr:colOff>
      <xdr:row>89</xdr:row>
      <xdr:rowOff>0</xdr:rowOff>
    </xdr:to>
    <xdr:sp>
      <xdr:nvSpPr>
        <xdr:cNvPr id="81" name="Line 81"/>
        <xdr:cNvSpPr>
          <a:spLocks/>
        </xdr:cNvSpPr>
      </xdr:nvSpPr>
      <xdr:spPr>
        <a:xfrm>
          <a:off x="4562475" y="28660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89</xdr:row>
      <xdr:rowOff>0</xdr:rowOff>
    </xdr:from>
    <xdr:to>
      <xdr:col>4</xdr:col>
      <xdr:colOff>0</xdr:colOff>
      <xdr:row>89</xdr:row>
      <xdr:rowOff>0</xdr:rowOff>
    </xdr:to>
    <xdr:sp>
      <xdr:nvSpPr>
        <xdr:cNvPr id="82" name="Line 82"/>
        <xdr:cNvSpPr>
          <a:spLocks/>
        </xdr:cNvSpPr>
      </xdr:nvSpPr>
      <xdr:spPr>
        <a:xfrm>
          <a:off x="4562475" y="28660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83" name="Line 83"/>
        <xdr:cNvSpPr>
          <a:spLocks/>
        </xdr:cNvSpPr>
      </xdr:nvSpPr>
      <xdr:spPr>
        <a:xfrm>
          <a:off x="4562475" y="39671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125</xdr:row>
      <xdr:rowOff>0</xdr:rowOff>
    </xdr:from>
    <xdr:to>
      <xdr:col>4</xdr:col>
      <xdr:colOff>0</xdr:colOff>
      <xdr:row>125</xdr:row>
      <xdr:rowOff>0</xdr:rowOff>
    </xdr:to>
    <xdr:sp>
      <xdr:nvSpPr>
        <xdr:cNvPr id="84" name="Line 84"/>
        <xdr:cNvSpPr>
          <a:spLocks/>
        </xdr:cNvSpPr>
      </xdr:nvSpPr>
      <xdr:spPr>
        <a:xfrm>
          <a:off x="4562475" y="4015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129</xdr:row>
      <xdr:rowOff>0</xdr:rowOff>
    </xdr:from>
    <xdr:to>
      <xdr:col>4</xdr:col>
      <xdr:colOff>0</xdr:colOff>
      <xdr:row>129</xdr:row>
      <xdr:rowOff>0</xdr:rowOff>
    </xdr:to>
    <xdr:sp>
      <xdr:nvSpPr>
        <xdr:cNvPr id="85" name="Line 85"/>
        <xdr:cNvSpPr>
          <a:spLocks/>
        </xdr:cNvSpPr>
      </xdr:nvSpPr>
      <xdr:spPr>
        <a:xfrm>
          <a:off x="4562475" y="41776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129</xdr:row>
      <xdr:rowOff>0</xdr:rowOff>
    </xdr:from>
    <xdr:to>
      <xdr:col>4</xdr:col>
      <xdr:colOff>0</xdr:colOff>
      <xdr:row>129</xdr:row>
      <xdr:rowOff>0</xdr:rowOff>
    </xdr:to>
    <xdr:sp>
      <xdr:nvSpPr>
        <xdr:cNvPr id="86" name="Line 86"/>
        <xdr:cNvSpPr>
          <a:spLocks/>
        </xdr:cNvSpPr>
      </xdr:nvSpPr>
      <xdr:spPr>
        <a:xfrm>
          <a:off x="4562475" y="41776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129</xdr:row>
      <xdr:rowOff>0</xdr:rowOff>
    </xdr:from>
    <xdr:to>
      <xdr:col>4</xdr:col>
      <xdr:colOff>0</xdr:colOff>
      <xdr:row>129</xdr:row>
      <xdr:rowOff>0</xdr:rowOff>
    </xdr:to>
    <xdr:sp>
      <xdr:nvSpPr>
        <xdr:cNvPr id="87" name="Line 87"/>
        <xdr:cNvSpPr>
          <a:spLocks/>
        </xdr:cNvSpPr>
      </xdr:nvSpPr>
      <xdr:spPr>
        <a:xfrm>
          <a:off x="4562475" y="41776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129</xdr:row>
      <xdr:rowOff>0</xdr:rowOff>
    </xdr:from>
    <xdr:to>
      <xdr:col>4</xdr:col>
      <xdr:colOff>0</xdr:colOff>
      <xdr:row>129</xdr:row>
      <xdr:rowOff>0</xdr:rowOff>
    </xdr:to>
    <xdr:sp>
      <xdr:nvSpPr>
        <xdr:cNvPr id="88" name="Line 88"/>
        <xdr:cNvSpPr>
          <a:spLocks/>
        </xdr:cNvSpPr>
      </xdr:nvSpPr>
      <xdr:spPr>
        <a:xfrm>
          <a:off x="4562475" y="41776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129</xdr:row>
      <xdr:rowOff>0</xdr:rowOff>
    </xdr:from>
    <xdr:to>
      <xdr:col>4</xdr:col>
      <xdr:colOff>0</xdr:colOff>
      <xdr:row>129</xdr:row>
      <xdr:rowOff>0</xdr:rowOff>
    </xdr:to>
    <xdr:sp>
      <xdr:nvSpPr>
        <xdr:cNvPr id="89" name="Line 89"/>
        <xdr:cNvSpPr>
          <a:spLocks/>
        </xdr:cNvSpPr>
      </xdr:nvSpPr>
      <xdr:spPr>
        <a:xfrm>
          <a:off x="4562475" y="41776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152400</xdr:rowOff>
    </xdr:from>
    <xdr:to>
      <xdr:col>4</xdr:col>
      <xdr:colOff>0</xdr:colOff>
      <xdr:row>133</xdr:row>
      <xdr:rowOff>152400</xdr:rowOff>
    </xdr:to>
    <xdr:sp>
      <xdr:nvSpPr>
        <xdr:cNvPr id="90" name="Line 90"/>
        <xdr:cNvSpPr>
          <a:spLocks/>
        </xdr:cNvSpPr>
      </xdr:nvSpPr>
      <xdr:spPr>
        <a:xfrm>
          <a:off x="4562475" y="4273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91" name="Line 91"/>
        <xdr:cNvSpPr>
          <a:spLocks/>
        </xdr:cNvSpPr>
      </xdr:nvSpPr>
      <xdr:spPr>
        <a:xfrm>
          <a:off x="4562475" y="4355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92" name="Line 92"/>
        <xdr:cNvSpPr>
          <a:spLocks/>
        </xdr:cNvSpPr>
      </xdr:nvSpPr>
      <xdr:spPr>
        <a:xfrm>
          <a:off x="4562475" y="4355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93" name="Line 93"/>
        <xdr:cNvSpPr>
          <a:spLocks/>
        </xdr:cNvSpPr>
      </xdr:nvSpPr>
      <xdr:spPr>
        <a:xfrm>
          <a:off x="4562475" y="4355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94" name="Line 94"/>
        <xdr:cNvSpPr>
          <a:spLocks/>
        </xdr:cNvSpPr>
      </xdr:nvSpPr>
      <xdr:spPr>
        <a:xfrm>
          <a:off x="4562475" y="4355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95" name="Line 95"/>
        <xdr:cNvSpPr>
          <a:spLocks/>
        </xdr:cNvSpPr>
      </xdr:nvSpPr>
      <xdr:spPr>
        <a:xfrm>
          <a:off x="4562475" y="4355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96" name="Line 96"/>
        <xdr:cNvSpPr>
          <a:spLocks/>
        </xdr:cNvSpPr>
      </xdr:nvSpPr>
      <xdr:spPr>
        <a:xfrm>
          <a:off x="4562475" y="4355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97" name="Line 97"/>
        <xdr:cNvSpPr>
          <a:spLocks/>
        </xdr:cNvSpPr>
      </xdr:nvSpPr>
      <xdr:spPr>
        <a:xfrm>
          <a:off x="4562475" y="4355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98" name="Line 98"/>
        <xdr:cNvSpPr>
          <a:spLocks/>
        </xdr:cNvSpPr>
      </xdr:nvSpPr>
      <xdr:spPr>
        <a:xfrm>
          <a:off x="4562475" y="44367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99" name="Line 99"/>
        <xdr:cNvSpPr>
          <a:spLocks/>
        </xdr:cNvSpPr>
      </xdr:nvSpPr>
      <xdr:spPr>
        <a:xfrm>
          <a:off x="4562475" y="44367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100" name="Line 100"/>
        <xdr:cNvSpPr>
          <a:spLocks/>
        </xdr:cNvSpPr>
      </xdr:nvSpPr>
      <xdr:spPr>
        <a:xfrm>
          <a:off x="4562475" y="44367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101" name="Line 101"/>
        <xdr:cNvSpPr>
          <a:spLocks/>
        </xdr:cNvSpPr>
      </xdr:nvSpPr>
      <xdr:spPr>
        <a:xfrm>
          <a:off x="4562475" y="44367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102" name="Line 102"/>
        <xdr:cNvSpPr>
          <a:spLocks/>
        </xdr:cNvSpPr>
      </xdr:nvSpPr>
      <xdr:spPr>
        <a:xfrm>
          <a:off x="4562475" y="44367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103" name="Line 103"/>
        <xdr:cNvSpPr>
          <a:spLocks/>
        </xdr:cNvSpPr>
      </xdr:nvSpPr>
      <xdr:spPr>
        <a:xfrm>
          <a:off x="4562475" y="44367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104" name="Line 104"/>
        <xdr:cNvSpPr>
          <a:spLocks/>
        </xdr:cNvSpPr>
      </xdr:nvSpPr>
      <xdr:spPr>
        <a:xfrm>
          <a:off x="4562475" y="44367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105" name="Line 105"/>
        <xdr:cNvSpPr>
          <a:spLocks/>
        </xdr:cNvSpPr>
      </xdr:nvSpPr>
      <xdr:spPr>
        <a:xfrm>
          <a:off x="4562475" y="44367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106" name="Line 106"/>
        <xdr:cNvSpPr>
          <a:spLocks/>
        </xdr:cNvSpPr>
      </xdr:nvSpPr>
      <xdr:spPr>
        <a:xfrm>
          <a:off x="4562475" y="44367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107" name="Line 107"/>
        <xdr:cNvSpPr>
          <a:spLocks/>
        </xdr:cNvSpPr>
      </xdr:nvSpPr>
      <xdr:spPr>
        <a:xfrm>
          <a:off x="4562475" y="44367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108" name="Line 108"/>
        <xdr:cNvSpPr>
          <a:spLocks/>
        </xdr:cNvSpPr>
      </xdr:nvSpPr>
      <xdr:spPr>
        <a:xfrm>
          <a:off x="4562475" y="44367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109" name="Line 109"/>
        <xdr:cNvSpPr>
          <a:spLocks/>
        </xdr:cNvSpPr>
      </xdr:nvSpPr>
      <xdr:spPr>
        <a:xfrm>
          <a:off x="4562475" y="44367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352425</xdr:colOff>
      <xdr:row>145</xdr:row>
      <xdr:rowOff>0</xdr:rowOff>
    </xdr:from>
    <xdr:to>
      <xdr:col>1</xdr:col>
      <xdr:colOff>466725</xdr:colOff>
      <xdr:row>145</xdr:row>
      <xdr:rowOff>0</xdr:rowOff>
    </xdr:to>
    <xdr:sp>
      <xdr:nvSpPr>
        <xdr:cNvPr id="110" name="Line 110"/>
        <xdr:cNvSpPr>
          <a:spLocks/>
        </xdr:cNvSpPr>
      </xdr:nvSpPr>
      <xdr:spPr>
        <a:xfrm>
          <a:off x="704850" y="452723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352425</xdr:colOff>
      <xdr:row>145</xdr:row>
      <xdr:rowOff>152400</xdr:rowOff>
    </xdr:from>
    <xdr:to>
      <xdr:col>1</xdr:col>
      <xdr:colOff>466725</xdr:colOff>
      <xdr:row>145</xdr:row>
      <xdr:rowOff>152400</xdr:rowOff>
    </xdr:to>
    <xdr:sp>
      <xdr:nvSpPr>
        <xdr:cNvPr id="111" name="Line 111"/>
        <xdr:cNvSpPr>
          <a:spLocks/>
        </xdr:cNvSpPr>
      </xdr:nvSpPr>
      <xdr:spPr>
        <a:xfrm>
          <a:off x="704850" y="454247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342900</xdr:colOff>
      <xdr:row>146</xdr:row>
      <xdr:rowOff>114300</xdr:rowOff>
    </xdr:from>
    <xdr:to>
      <xdr:col>1</xdr:col>
      <xdr:colOff>457200</xdr:colOff>
      <xdr:row>146</xdr:row>
      <xdr:rowOff>114300</xdr:rowOff>
    </xdr:to>
    <xdr:sp>
      <xdr:nvSpPr>
        <xdr:cNvPr id="112" name="Line 112"/>
        <xdr:cNvSpPr>
          <a:spLocks/>
        </xdr:cNvSpPr>
      </xdr:nvSpPr>
      <xdr:spPr>
        <a:xfrm>
          <a:off x="695325" y="4554855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</xdr:row>
      <xdr:rowOff>161925</xdr:rowOff>
    </xdr:from>
    <xdr:to>
      <xdr:col>4</xdr:col>
      <xdr:colOff>0</xdr:colOff>
      <xdr:row>14</xdr:row>
      <xdr:rowOff>161925</xdr:rowOff>
    </xdr:to>
    <xdr:sp>
      <xdr:nvSpPr>
        <xdr:cNvPr id="113" name="Line 113"/>
        <xdr:cNvSpPr>
          <a:spLocks/>
        </xdr:cNvSpPr>
      </xdr:nvSpPr>
      <xdr:spPr>
        <a:xfrm>
          <a:off x="4562475" y="404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161925</xdr:rowOff>
    </xdr:from>
    <xdr:to>
      <xdr:col>4</xdr:col>
      <xdr:colOff>0</xdr:colOff>
      <xdr:row>15</xdr:row>
      <xdr:rowOff>161925</xdr:rowOff>
    </xdr:to>
    <xdr:sp>
      <xdr:nvSpPr>
        <xdr:cNvPr id="114" name="Line 114"/>
        <xdr:cNvSpPr>
          <a:spLocks/>
        </xdr:cNvSpPr>
      </xdr:nvSpPr>
      <xdr:spPr>
        <a:xfrm>
          <a:off x="4562475" y="4210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161925</xdr:rowOff>
    </xdr:from>
    <xdr:to>
      <xdr:col>4</xdr:col>
      <xdr:colOff>0</xdr:colOff>
      <xdr:row>15</xdr:row>
      <xdr:rowOff>161925</xdr:rowOff>
    </xdr:to>
    <xdr:sp>
      <xdr:nvSpPr>
        <xdr:cNvPr id="115" name="Line 115"/>
        <xdr:cNvSpPr>
          <a:spLocks/>
        </xdr:cNvSpPr>
      </xdr:nvSpPr>
      <xdr:spPr>
        <a:xfrm>
          <a:off x="4562475" y="4210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333375</xdr:rowOff>
    </xdr:from>
    <xdr:to>
      <xdr:col>4</xdr:col>
      <xdr:colOff>0</xdr:colOff>
      <xdr:row>18</xdr:row>
      <xdr:rowOff>333375</xdr:rowOff>
    </xdr:to>
    <xdr:sp>
      <xdr:nvSpPr>
        <xdr:cNvPr id="116" name="Line 116"/>
        <xdr:cNvSpPr>
          <a:spLocks/>
        </xdr:cNvSpPr>
      </xdr:nvSpPr>
      <xdr:spPr>
        <a:xfrm>
          <a:off x="4562475" y="502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333375</xdr:rowOff>
    </xdr:from>
    <xdr:to>
      <xdr:col>4</xdr:col>
      <xdr:colOff>0</xdr:colOff>
      <xdr:row>18</xdr:row>
      <xdr:rowOff>333375</xdr:rowOff>
    </xdr:to>
    <xdr:sp>
      <xdr:nvSpPr>
        <xdr:cNvPr id="117" name="Line 117"/>
        <xdr:cNvSpPr>
          <a:spLocks/>
        </xdr:cNvSpPr>
      </xdr:nvSpPr>
      <xdr:spPr>
        <a:xfrm>
          <a:off x="4562475" y="502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161925</xdr:rowOff>
    </xdr:from>
    <xdr:to>
      <xdr:col>4</xdr:col>
      <xdr:colOff>0</xdr:colOff>
      <xdr:row>19</xdr:row>
      <xdr:rowOff>161925</xdr:rowOff>
    </xdr:to>
    <xdr:sp>
      <xdr:nvSpPr>
        <xdr:cNvPr id="118" name="Line 118"/>
        <xdr:cNvSpPr>
          <a:spLocks/>
        </xdr:cNvSpPr>
      </xdr:nvSpPr>
      <xdr:spPr>
        <a:xfrm>
          <a:off x="4562475" y="5505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20</xdr:row>
      <xdr:rowOff>266700</xdr:rowOff>
    </xdr:from>
    <xdr:to>
      <xdr:col>4</xdr:col>
      <xdr:colOff>0</xdr:colOff>
      <xdr:row>20</xdr:row>
      <xdr:rowOff>266700</xdr:rowOff>
    </xdr:to>
    <xdr:sp>
      <xdr:nvSpPr>
        <xdr:cNvPr id="119" name="Line 119"/>
        <xdr:cNvSpPr>
          <a:spLocks/>
        </xdr:cNvSpPr>
      </xdr:nvSpPr>
      <xdr:spPr>
        <a:xfrm>
          <a:off x="4562475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20</xdr:row>
      <xdr:rowOff>266700</xdr:rowOff>
    </xdr:from>
    <xdr:to>
      <xdr:col>4</xdr:col>
      <xdr:colOff>0</xdr:colOff>
      <xdr:row>20</xdr:row>
      <xdr:rowOff>266700</xdr:rowOff>
    </xdr:to>
    <xdr:sp>
      <xdr:nvSpPr>
        <xdr:cNvPr id="120" name="Line 120"/>
        <xdr:cNvSpPr>
          <a:spLocks/>
        </xdr:cNvSpPr>
      </xdr:nvSpPr>
      <xdr:spPr>
        <a:xfrm>
          <a:off x="4562475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23</xdr:row>
      <xdr:rowOff>333375</xdr:rowOff>
    </xdr:from>
    <xdr:to>
      <xdr:col>4</xdr:col>
      <xdr:colOff>0</xdr:colOff>
      <xdr:row>23</xdr:row>
      <xdr:rowOff>333375</xdr:rowOff>
    </xdr:to>
    <xdr:sp>
      <xdr:nvSpPr>
        <xdr:cNvPr id="121" name="Line 121"/>
        <xdr:cNvSpPr>
          <a:spLocks/>
        </xdr:cNvSpPr>
      </xdr:nvSpPr>
      <xdr:spPr>
        <a:xfrm>
          <a:off x="4562475" y="6972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23</xdr:row>
      <xdr:rowOff>333375</xdr:rowOff>
    </xdr:from>
    <xdr:to>
      <xdr:col>4</xdr:col>
      <xdr:colOff>0</xdr:colOff>
      <xdr:row>23</xdr:row>
      <xdr:rowOff>333375</xdr:rowOff>
    </xdr:to>
    <xdr:sp>
      <xdr:nvSpPr>
        <xdr:cNvPr id="122" name="Line 122"/>
        <xdr:cNvSpPr>
          <a:spLocks/>
        </xdr:cNvSpPr>
      </xdr:nvSpPr>
      <xdr:spPr>
        <a:xfrm>
          <a:off x="4562475" y="6972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>
      <xdr:nvSpPr>
        <xdr:cNvPr id="123" name="Line 123"/>
        <xdr:cNvSpPr>
          <a:spLocks/>
        </xdr:cNvSpPr>
      </xdr:nvSpPr>
      <xdr:spPr>
        <a:xfrm>
          <a:off x="4562475" y="8096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>
      <xdr:nvSpPr>
        <xdr:cNvPr id="124" name="Line 124"/>
        <xdr:cNvSpPr>
          <a:spLocks/>
        </xdr:cNvSpPr>
      </xdr:nvSpPr>
      <xdr:spPr>
        <a:xfrm>
          <a:off x="4562475" y="8096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26</xdr:row>
      <xdr:rowOff>161925</xdr:rowOff>
    </xdr:from>
    <xdr:to>
      <xdr:col>4</xdr:col>
      <xdr:colOff>0</xdr:colOff>
      <xdr:row>26</xdr:row>
      <xdr:rowOff>161925</xdr:rowOff>
    </xdr:to>
    <xdr:sp>
      <xdr:nvSpPr>
        <xdr:cNvPr id="125" name="Line 125"/>
        <xdr:cNvSpPr>
          <a:spLocks/>
        </xdr:cNvSpPr>
      </xdr:nvSpPr>
      <xdr:spPr>
        <a:xfrm>
          <a:off x="4562475" y="8258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27</xdr:row>
      <xdr:rowOff>161925</xdr:rowOff>
    </xdr:from>
    <xdr:to>
      <xdr:col>4</xdr:col>
      <xdr:colOff>0</xdr:colOff>
      <xdr:row>27</xdr:row>
      <xdr:rowOff>161925</xdr:rowOff>
    </xdr:to>
    <xdr:sp>
      <xdr:nvSpPr>
        <xdr:cNvPr id="126" name="Line 126"/>
        <xdr:cNvSpPr>
          <a:spLocks/>
        </xdr:cNvSpPr>
      </xdr:nvSpPr>
      <xdr:spPr>
        <a:xfrm>
          <a:off x="4562475" y="842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27</xdr:row>
      <xdr:rowOff>161925</xdr:rowOff>
    </xdr:from>
    <xdr:to>
      <xdr:col>4</xdr:col>
      <xdr:colOff>0</xdr:colOff>
      <xdr:row>27</xdr:row>
      <xdr:rowOff>161925</xdr:rowOff>
    </xdr:to>
    <xdr:sp>
      <xdr:nvSpPr>
        <xdr:cNvPr id="127" name="Line 127"/>
        <xdr:cNvSpPr>
          <a:spLocks/>
        </xdr:cNvSpPr>
      </xdr:nvSpPr>
      <xdr:spPr>
        <a:xfrm>
          <a:off x="4562475" y="842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30</xdr:row>
      <xdr:rowOff>161925</xdr:rowOff>
    </xdr:from>
    <xdr:to>
      <xdr:col>4</xdr:col>
      <xdr:colOff>0</xdr:colOff>
      <xdr:row>30</xdr:row>
      <xdr:rowOff>161925</xdr:rowOff>
    </xdr:to>
    <xdr:sp>
      <xdr:nvSpPr>
        <xdr:cNvPr id="128" name="Line 128"/>
        <xdr:cNvSpPr>
          <a:spLocks/>
        </xdr:cNvSpPr>
      </xdr:nvSpPr>
      <xdr:spPr>
        <a:xfrm>
          <a:off x="4562475" y="9391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30</xdr:row>
      <xdr:rowOff>161925</xdr:rowOff>
    </xdr:from>
    <xdr:to>
      <xdr:col>4</xdr:col>
      <xdr:colOff>0</xdr:colOff>
      <xdr:row>30</xdr:row>
      <xdr:rowOff>161925</xdr:rowOff>
    </xdr:to>
    <xdr:sp>
      <xdr:nvSpPr>
        <xdr:cNvPr id="129" name="Line 129"/>
        <xdr:cNvSpPr>
          <a:spLocks/>
        </xdr:cNvSpPr>
      </xdr:nvSpPr>
      <xdr:spPr>
        <a:xfrm>
          <a:off x="4562475" y="9391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38</xdr:row>
      <xdr:rowOff>0</xdr:rowOff>
    </xdr:from>
    <xdr:to>
      <xdr:col>4</xdr:col>
      <xdr:colOff>0</xdr:colOff>
      <xdr:row>38</xdr:row>
      <xdr:rowOff>0</xdr:rowOff>
    </xdr:to>
    <xdr:sp>
      <xdr:nvSpPr>
        <xdr:cNvPr id="130" name="Line 130"/>
        <xdr:cNvSpPr>
          <a:spLocks/>
        </xdr:cNvSpPr>
      </xdr:nvSpPr>
      <xdr:spPr>
        <a:xfrm>
          <a:off x="4562475" y="11496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38</xdr:row>
      <xdr:rowOff>0</xdr:rowOff>
    </xdr:from>
    <xdr:to>
      <xdr:col>4</xdr:col>
      <xdr:colOff>0</xdr:colOff>
      <xdr:row>38</xdr:row>
      <xdr:rowOff>0</xdr:rowOff>
    </xdr:to>
    <xdr:sp>
      <xdr:nvSpPr>
        <xdr:cNvPr id="131" name="Line 131"/>
        <xdr:cNvSpPr>
          <a:spLocks/>
        </xdr:cNvSpPr>
      </xdr:nvSpPr>
      <xdr:spPr>
        <a:xfrm>
          <a:off x="4562475" y="11496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41</xdr:row>
      <xdr:rowOff>323850</xdr:rowOff>
    </xdr:from>
    <xdr:to>
      <xdr:col>4</xdr:col>
      <xdr:colOff>0</xdr:colOff>
      <xdr:row>41</xdr:row>
      <xdr:rowOff>323850</xdr:rowOff>
    </xdr:to>
    <xdr:sp>
      <xdr:nvSpPr>
        <xdr:cNvPr id="132" name="Line 132"/>
        <xdr:cNvSpPr>
          <a:spLocks/>
        </xdr:cNvSpPr>
      </xdr:nvSpPr>
      <xdr:spPr>
        <a:xfrm>
          <a:off x="4562475" y="1376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42</xdr:row>
      <xdr:rowOff>0</xdr:rowOff>
    </xdr:from>
    <xdr:to>
      <xdr:col>4</xdr:col>
      <xdr:colOff>0</xdr:colOff>
      <xdr:row>42</xdr:row>
      <xdr:rowOff>0</xdr:rowOff>
    </xdr:to>
    <xdr:sp>
      <xdr:nvSpPr>
        <xdr:cNvPr id="133" name="Line 133"/>
        <xdr:cNvSpPr>
          <a:spLocks/>
        </xdr:cNvSpPr>
      </xdr:nvSpPr>
      <xdr:spPr>
        <a:xfrm>
          <a:off x="4562475" y="1376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42</xdr:row>
      <xdr:rowOff>0</xdr:rowOff>
    </xdr:from>
    <xdr:to>
      <xdr:col>4</xdr:col>
      <xdr:colOff>0</xdr:colOff>
      <xdr:row>42</xdr:row>
      <xdr:rowOff>0</xdr:rowOff>
    </xdr:to>
    <xdr:sp>
      <xdr:nvSpPr>
        <xdr:cNvPr id="134" name="Line 134"/>
        <xdr:cNvSpPr>
          <a:spLocks/>
        </xdr:cNvSpPr>
      </xdr:nvSpPr>
      <xdr:spPr>
        <a:xfrm>
          <a:off x="4562475" y="1376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43</xdr:row>
      <xdr:rowOff>161925</xdr:rowOff>
    </xdr:from>
    <xdr:to>
      <xdr:col>4</xdr:col>
      <xdr:colOff>0</xdr:colOff>
      <xdr:row>43</xdr:row>
      <xdr:rowOff>161925</xdr:rowOff>
    </xdr:to>
    <xdr:sp>
      <xdr:nvSpPr>
        <xdr:cNvPr id="135" name="Line 135"/>
        <xdr:cNvSpPr>
          <a:spLocks/>
        </xdr:cNvSpPr>
      </xdr:nvSpPr>
      <xdr:spPr>
        <a:xfrm>
          <a:off x="4562475" y="14249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43</xdr:row>
      <xdr:rowOff>161925</xdr:rowOff>
    </xdr:from>
    <xdr:to>
      <xdr:col>4</xdr:col>
      <xdr:colOff>0</xdr:colOff>
      <xdr:row>43</xdr:row>
      <xdr:rowOff>161925</xdr:rowOff>
    </xdr:to>
    <xdr:sp>
      <xdr:nvSpPr>
        <xdr:cNvPr id="136" name="Line 136"/>
        <xdr:cNvSpPr>
          <a:spLocks/>
        </xdr:cNvSpPr>
      </xdr:nvSpPr>
      <xdr:spPr>
        <a:xfrm>
          <a:off x="4562475" y="14249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45</xdr:row>
      <xdr:rowOff>0</xdr:rowOff>
    </xdr:from>
    <xdr:to>
      <xdr:col>4</xdr:col>
      <xdr:colOff>0</xdr:colOff>
      <xdr:row>45</xdr:row>
      <xdr:rowOff>0</xdr:rowOff>
    </xdr:to>
    <xdr:sp>
      <xdr:nvSpPr>
        <xdr:cNvPr id="137" name="Line 137"/>
        <xdr:cNvSpPr>
          <a:spLocks/>
        </xdr:cNvSpPr>
      </xdr:nvSpPr>
      <xdr:spPr>
        <a:xfrm>
          <a:off x="4562475" y="14897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45</xdr:row>
      <xdr:rowOff>0</xdr:rowOff>
    </xdr:from>
    <xdr:to>
      <xdr:col>4</xdr:col>
      <xdr:colOff>0</xdr:colOff>
      <xdr:row>45</xdr:row>
      <xdr:rowOff>0</xdr:rowOff>
    </xdr:to>
    <xdr:sp>
      <xdr:nvSpPr>
        <xdr:cNvPr id="138" name="Line 138"/>
        <xdr:cNvSpPr>
          <a:spLocks/>
        </xdr:cNvSpPr>
      </xdr:nvSpPr>
      <xdr:spPr>
        <a:xfrm>
          <a:off x="4562475" y="14897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46</xdr:row>
      <xdr:rowOff>142875</xdr:rowOff>
    </xdr:from>
    <xdr:to>
      <xdr:col>4</xdr:col>
      <xdr:colOff>0</xdr:colOff>
      <xdr:row>46</xdr:row>
      <xdr:rowOff>142875</xdr:rowOff>
    </xdr:to>
    <xdr:sp>
      <xdr:nvSpPr>
        <xdr:cNvPr id="139" name="Line 139"/>
        <xdr:cNvSpPr>
          <a:spLocks/>
        </xdr:cNvSpPr>
      </xdr:nvSpPr>
      <xdr:spPr>
        <a:xfrm>
          <a:off x="4562475" y="1584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47</xdr:row>
      <xdr:rowOff>266700</xdr:rowOff>
    </xdr:from>
    <xdr:to>
      <xdr:col>4</xdr:col>
      <xdr:colOff>0</xdr:colOff>
      <xdr:row>47</xdr:row>
      <xdr:rowOff>266700</xdr:rowOff>
    </xdr:to>
    <xdr:sp>
      <xdr:nvSpPr>
        <xdr:cNvPr id="140" name="Line 140"/>
        <xdr:cNvSpPr>
          <a:spLocks/>
        </xdr:cNvSpPr>
      </xdr:nvSpPr>
      <xdr:spPr>
        <a:xfrm>
          <a:off x="4562475" y="16783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47</xdr:row>
      <xdr:rowOff>266700</xdr:rowOff>
    </xdr:from>
    <xdr:to>
      <xdr:col>4</xdr:col>
      <xdr:colOff>0</xdr:colOff>
      <xdr:row>47</xdr:row>
      <xdr:rowOff>266700</xdr:rowOff>
    </xdr:to>
    <xdr:sp>
      <xdr:nvSpPr>
        <xdr:cNvPr id="141" name="Line 141"/>
        <xdr:cNvSpPr>
          <a:spLocks/>
        </xdr:cNvSpPr>
      </xdr:nvSpPr>
      <xdr:spPr>
        <a:xfrm>
          <a:off x="4562475" y="16783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80</xdr:row>
      <xdr:rowOff>133350</xdr:rowOff>
    </xdr:from>
    <xdr:to>
      <xdr:col>4</xdr:col>
      <xdr:colOff>0</xdr:colOff>
      <xdr:row>80</xdr:row>
      <xdr:rowOff>133350</xdr:rowOff>
    </xdr:to>
    <xdr:sp>
      <xdr:nvSpPr>
        <xdr:cNvPr id="142" name="Line 142"/>
        <xdr:cNvSpPr>
          <a:spLocks/>
        </xdr:cNvSpPr>
      </xdr:nvSpPr>
      <xdr:spPr>
        <a:xfrm>
          <a:off x="4562475" y="2587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80</xdr:row>
      <xdr:rowOff>142875</xdr:rowOff>
    </xdr:from>
    <xdr:to>
      <xdr:col>4</xdr:col>
      <xdr:colOff>0</xdr:colOff>
      <xdr:row>80</xdr:row>
      <xdr:rowOff>142875</xdr:rowOff>
    </xdr:to>
    <xdr:sp>
      <xdr:nvSpPr>
        <xdr:cNvPr id="143" name="Line 143"/>
        <xdr:cNvSpPr>
          <a:spLocks/>
        </xdr:cNvSpPr>
      </xdr:nvSpPr>
      <xdr:spPr>
        <a:xfrm>
          <a:off x="4562475" y="2588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82</xdr:row>
      <xdr:rowOff>133350</xdr:rowOff>
    </xdr:from>
    <xdr:to>
      <xdr:col>4</xdr:col>
      <xdr:colOff>0</xdr:colOff>
      <xdr:row>82</xdr:row>
      <xdr:rowOff>133350</xdr:rowOff>
    </xdr:to>
    <xdr:sp>
      <xdr:nvSpPr>
        <xdr:cNvPr id="144" name="Line 144"/>
        <xdr:cNvSpPr>
          <a:spLocks/>
        </xdr:cNvSpPr>
      </xdr:nvSpPr>
      <xdr:spPr>
        <a:xfrm>
          <a:off x="4562475" y="2733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82</xdr:row>
      <xdr:rowOff>142875</xdr:rowOff>
    </xdr:from>
    <xdr:to>
      <xdr:col>4</xdr:col>
      <xdr:colOff>0</xdr:colOff>
      <xdr:row>82</xdr:row>
      <xdr:rowOff>142875</xdr:rowOff>
    </xdr:to>
    <xdr:sp>
      <xdr:nvSpPr>
        <xdr:cNvPr id="145" name="Line 145"/>
        <xdr:cNvSpPr>
          <a:spLocks/>
        </xdr:cNvSpPr>
      </xdr:nvSpPr>
      <xdr:spPr>
        <a:xfrm>
          <a:off x="4562475" y="2734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0</xdr:colOff>
      <xdr:row>78</xdr:row>
      <xdr:rowOff>0</xdr:rowOff>
    </xdr:to>
    <xdr:sp>
      <xdr:nvSpPr>
        <xdr:cNvPr id="146" name="Line 146"/>
        <xdr:cNvSpPr>
          <a:spLocks/>
        </xdr:cNvSpPr>
      </xdr:nvSpPr>
      <xdr:spPr>
        <a:xfrm>
          <a:off x="4562475" y="25098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0</xdr:colOff>
      <xdr:row>78</xdr:row>
      <xdr:rowOff>0</xdr:rowOff>
    </xdr:to>
    <xdr:sp>
      <xdr:nvSpPr>
        <xdr:cNvPr id="147" name="Line 147"/>
        <xdr:cNvSpPr>
          <a:spLocks/>
        </xdr:cNvSpPr>
      </xdr:nvSpPr>
      <xdr:spPr>
        <a:xfrm>
          <a:off x="4562475" y="25098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0</xdr:colOff>
      <xdr:row>78</xdr:row>
      <xdr:rowOff>0</xdr:rowOff>
    </xdr:to>
    <xdr:sp>
      <xdr:nvSpPr>
        <xdr:cNvPr id="148" name="Line 148"/>
        <xdr:cNvSpPr>
          <a:spLocks/>
        </xdr:cNvSpPr>
      </xdr:nvSpPr>
      <xdr:spPr>
        <a:xfrm>
          <a:off x="4562475" y="25098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0</xdr:colOff>
      <xdr:row>78</xdr:row>
      <xdr:rowOff>0</xdr:rowOff>
    </xdr:to>
    <xdr:sp>
      <xdr:nvSpPr>
        <xdr:cNvPr id="149" name="Line 149"/>
        <xdr:cNvSpPr>
          <a:spLocks/>
        </xdr:cNvSpPr>
      </xdr:nvSpPr>
      <xdr:spPr>
        <a:xfrm>
          <a:off x="4562475" y="25098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88</xdr:row>
      <xdr:rowOff>0</xdr:rowOff>
    </xdr:from>
    <xdr:to>
      <xdr:col>4</xdr:col>
      <xdr:colOff>0</xdr:colOff>
      <xdr:row>88</xdr:row>
      <xdr:rowOff>0</xdr:rowOff>
    </xdr:to>
    <xdr:sp>
      <xdr:nvSpPr>
        <xdr:cNvPr id="150" name="Line 150"/>
        <xdr:cNvSpPr>
          <a:spLocks/>
        </xdr:cNvSpPr>
      </xdr:nvSpPr>
      <xdr:spPr>
        <a:xfrm>
          <a:off x="4562475" y="2849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88</xdr:row>
      <xdr:rowOff>0</xdr:rowOff>
    </xdr:from>
    <xdr:to>
      <xdr:col>4</xdr:col>
      <xdr:colOff>0</xdr:colOff>
      <xdr:row>88</xdr:row>
      <xdr:rowOff>0</xdr:rowOff>
    </xdr:to>
    <xdr:sp>
      <xdr:nvSpPr>
        <xdr:cNvPr id="151" name="Line 151"/>
        <xdr:cNvSpPr>
          <a:spLocks/>
        </xdr:cNvSpPr>
      </xdr:nvSpPr>
      <xdr:spPr>
        <a:xfrm>
          <a:off x="4562475" y="2849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88</xdr:row>
      <xdr:rowOff>0</xdr:rowOff>
    </xdr:from>
    <xdr:to>
      <xdr:col>4</xdr:col>
      <xdr:colOff>0</xdr:colOff>
      <xdr:row>88</xdr:row>
      <xdr:rowOff>0</xdr:rowOff>
    </xdr:to>
    <xdr:sp>
      <xdr:nvSpPr>
        <xdr:cNvPr id="152" name="Line 152"/>
        <xdr:cNvSpPr>
          <a:spLocks/>
        </xdr:cNvSpPr>
      </xdr:nvSpPr>
      <xdr:spPr>
        <a:xfrm>
          <a:off x="4562475" y="2849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88</xdr:row>
      <xdr:rowOff>0</xdr:rowOff>
    </xdr:from>
    <xdr:to>
      <xdr:col>4</xdr:col>
      <xdr:colOff>0</xdr:colOff>
      <xdr:row>88</xdr:row>
      <xdr:rowOff>0</xdr:rowOff>
    </xdr:to>
    <xdr:sp>
      <xdr:nvSpPr>
        <xdr:cNvPr id="153" name="Line 153"/>
        <xdr:cNvSpPr>
          <a:spLocks/>
        </xdr:cNvSpPr>
      </xdr:nvSpPr>
      <xdr:spPr>
        <a:xfrm>
          <a:off x="4562475" y="2849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89</xdr:row>
      <xdr:rowOff>219075</xdr:rowOff>
    </xdr:from>
    <xdr:to>
      <xdr:col>4</xdr:col>
      <xdr:colOff>0</xdr:colOff>
      <xdr:row>89</xdr:row>
      <xdr:rowOff>219075</xdr:rowOff>
    </xdr:to>
    <xdr:sp>
      <xdr:nvSpPr>
        <xdr:cNvPr id="154" name="Line 154"/>
        <xdr:cNvSpPr>
          <a:spLocks/>
        </xdr:cNvSpPr>
      </xdr:nvSpPr>
      <xdr:spPr>
        <a:xfrm>
          <a:off x="4562475" y="2887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90</xdr:row>
      <xdr:rowOff>333375</xdr:rowOff>
    </xdr:from>
    <xdr:to>
      <xdr:col>4</xdr:col>
      <xdr:colOff>0</xdr:colOff>
      <xdr:row>90</xdr:row>
      <xdr:rowOff>333375</xdr:rowOff>
    </xdr:to>
    <xdr:sp>
      <xdr:nvSpPr>
        <xdr:cNvPr id="155" name="Line 155"/>
        <xdr:cNvSpPr>
          <a:spLocks/>
        </xdr:cNvSpPr>
      </xdr:nvSpPr>
      <xdr:spPr>
        <a:xfrm>
          <a:off x="4562475" y="29641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142875</xdr:rowOff>
    </xdr:from>
    <xdr:to>
      <xdr:col>4</xdr:col>
      <xdr:colOff>0</xdr:colOff>
      <xdr:row>132</xdr:row>
      <xdr:rowOff>142875</xdr:rowOff>
    </xdr:to>
    <xdr:sp>
      <xdr:nvSpPr>
        <xdr:cNvPr id="156" name="Line 156"/>
        <xdr:cNvSpPr>
          <a:spLocks/>
        </xdr:cNvSpPr>
      </xdr:nvSpPr>
      <xdr:spPr>
        <a:xfrm>
          <a:off x="4562475" y="42405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157" name="Line 157"/>
        <xdr:cNvSpPr>
          <a:spLocks/>
        </xdr:cNvSpPr>
      </xdr:nvSpPr>
      <xdr:spPr>
        <a:xfrm>
          <a:off x="4562475" y="4355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158" name="Line 158"/>
        <xdr:cNvSpPr>
          <a:spLocks/>
        </xdr:cNvSpPr>
      </xdr:nvSpPr>
      <xdr:spPr>
        <a:xfrm>
          <a:off x="4562475" y="4355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159" name="Line 159"/>
        <xdr:cNvSpPr>
          <a:spLocks/>
        </xdr:cNvSpPr>
      </xdr:nvSpPr>
      <xdr:spPr>
        <a:xfrm>
          <a:off x="4562475" y="44367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160" name="Line 160"/>
        <xdr:cNvSpPr>
          <a:spLocks/>
        </xdr:cNvSpPr>
      </xdr:nvSpPr>
      <xdr:spPr>
        <a:xfrm>
          <a:off x="4562475" y="44367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161" name="Line 161"/>
        <xdr:cNvSpPr>
          <a:spLocks/>
        </xdr:cNvSpPr>
      </xdr:nvSpPr>
      <xdr:spPr>
        <a:xfrm>
          <a:off x="4562475" y="44367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162" name="Line 162"/>
        <xdr:cNvSpPr>
          <a:spLocks/>
        </xdr:cNvSpPr>
      </xdr:nvSpPr>
      <xdr:spPr>
        <a:xfrm>
          <a:off x="4562475" y="44367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163" name="Line 163"/>
        <xdr:cNvSpPr>
          <a:spLocks/>
        </xdr:cNvSpPr>
      </xdr:nvSpPr>
      <xdr:spPr>
        <a:xfrm>
          <a:off x="4562475" y="44367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>
      <xdr:nvSpPr>
        <xdr:cNvPr id="164" name="Line 164"/>
        <xdr:cNvSpPr>
          <a:spLocks/>
        </xdr:cNvSpPr>
      </xdr:nvSpPr>
      <xdr:spPr>
        <a:xfrm>
          <a:off x="4562475" y="4258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165" name="Line 165"/>
        <xdr:cNvSpPr>
          <a:spLocks/>
        </xdr:cNvSpPr>
      </xdr:nvSpPr>
      <xdr:spPr>
        <a:xfrm>
          <a:off x="4562475" y="4355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4</xdr:col>
      <xdr:colOff>0</xdr:colOff>
      <xdr:row>136</xdr:row>
      <xdr:rowOff>0</xdr:rowOff>
    </xdr:to>
    <xdr:sp>
      <xdr:nvSpPr>
        <xdr:cNvPr id="166" name="Line 166"/>
        <xdr:cNvSpPr>
          <a:spLocks/>
        </xdr:cNvSpPr>
      </xdr:nvSpPr>
      <xdr:spPr>
        <a:xfrm>
          <a:off x="4562475" y="4355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167" name="Line 167"/>
        <xdr:cNvSpPr>
          <a:spLocks/>
        </xdr:cNvSpPr>
      </xdr:nvSpPr>
      <xdr:spPr>
        <a:xfrm>
          <a:off x="4562475" y="44367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168" name="Line 168"/>
        <xdr:cNvSpPr>
          <a:spLocks/>
        </xdr:cNvSpPr>
      </xdr:nvSpPr>
      <xdr:spPr>
        <a:xfrm>
          <a:off x="4562475" y="44367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169" name="Line 169"/>
        <xdr:cNvSpPr>
          <a:spLocks/>
        </xdr:cNvSpPr>
      </xdr:nvSpPr>
      <xdr:spPr>
        <a:xfrm>
          <a:off x="4562475" y="44367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>
      <xdr:nvSpPr>
        <xdr:cNvPr id="170" name="Line 170"/>
        <xdr:cNvSpPr>
          <a:spLocks/>
        </xdr:cNvSpPr>
      </xdr:nvSpPr>
      <xdr:spPr>
        <a:xfrm>
          <a:off x="4562475" y="44367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352425</xdr:colOff>
      <xdr:row>144</xdr:row>
      <xdr:rowOff>104775</xdr:rowOff>
    </xdr:from>
    <xdr:to>
      <xdr:col>1</xdr:col>
      <xdr:colOff>466725</xdr:colOff>
      <xdr:row>144</xdr:row>
      <xdr:rowOff>104775</xdr:rowOff>
    </xdr:to>
    <xdr:sp>
      <xdr:nvSpPr>
        <xdr:cNvPr id="171" name="Line 171"/>
        <xdr:cNvSpPr>
          <a:spLocks/>
        </xdr:cNvSpPr>
      </xdr:nvSpPr>
      <xdr:spPr>
        <a:xfrm>
          <a:off x="704850" y="4517707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38</xdr:row>
      <xdr:rowOff>0</xdr:rowOff>
    </xdr:from>
    <xdr:to>
      <xdr:col>4</xdr:col>
      <xdr:colOff>0</xdr:colOff>
      <xdr:row>38</xdr:row>
      <xdr:rowOff>0</xdr:rowOff>
    </xdr:to>
    <xdr:sp>
      <xdr:nvSpPr>
        <xdr:cNvPr id="172" name="Line 172"/>
        <xdr:cNvSpPr>
          <a:spLocks/>
        </xdr:cNvSpPr>
      </xdr:nvSpPr>
      <xdr:spPr>
        <a:xfrm>
          <a:off x="4562475" y="11496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38</xdr:row>
      <xdr:rowOff>0</xdr:rowOff>
    </xdr:from>
    <xdr:to>
      <xdr:col>4</xdr:col>
      <xdr:colOff>0</xdr:colOff>
      <xdr:row>38</xdr:row>
      <xdr:rowOff>0</xdr:rowOff>
    </xdr:to>
    <xdr:sp>
      <xdr:nvSpPr>
        <xdr:cNvPr id="173" name="Line 173"/>
        <xdr:cNvSpPr>
          <a:spLocks/>
        </xdr:cNvSpPr>
      </xdr:nvSpPr>
      <xdr:spPr>
        <a:xfrm>
          <a:off x="4562475" y="11496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129</xdr:row>
      <xdr:rowOff>0</xdr:rowOff>
    </xdr:from>
    <xdr:to>
      <xdr:col>4</xdr:col>
      <xdr:colOff>0</xdr:colOff>
      <xdr:row>129</xdr:row>
      <xdr:rowOff>0</xdr:rowOff>
    </xdr:to>
    <xdr:sp>
      <xdr:nvSpPr>
        <xdr:cNvPr id="174" name="Line 174"/>
        <xdr:cNvSpPr>
          <a:spLocks/>
        </xdr:cNvSpPr>
      </xdr:nvSpPr>
      <xdr:spPr>
        <a:xfrm>
          <a:off x="4562475" y="41776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139</xdr:row>
      <xdr:rowOff>0</xdr:rowOff>
    </xdr:from>
    <xdr:to>
      <xdr:col>4</xdr:col>
      <xdr:colOff>0</xdr:colOff>
      <xdr:row>139</xdr:row>
      <xdr:rowOff>0</xdr:rowOff>
    </xdr:to>
    <xdr:sp>
      <xdr:nvSpPr>
        <xdr:cNvPr id="175" name="Line 175"/>
        <xdr:cNvSpPr>
          <a:spLocks/>
        </xdr:cNvSpPr>
      </xdr:nvSpPr>
      <xdr:spPr>
        <a:xfrm>
          <a:off x="4562475" y="4420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139</xdr:row>
      <xdr:rowOff>0</xdr:rowOff>
    </xdr:from>
    <xdr:to>
      <xdr:col>4</xdr:col>
      <xdr:colOff>0</xdr:colOff>
      <xdr:row>139</xdr:row>
      <xdr:rowOff>0</xdr:rowOff>
    </xdr:to>
    <xdr:sp>
      <xdr:nvSpPr>
        <xdr:cNvPr id="176" name="Line 176"/>
        <xdr:cNvSpPr>
          <a:spLocks/>
        </xdr:cNvSpPr>
      </xdr:nvSpPr>
      <xdr:spPr>
        <a:xfrm>
          <a:off x="4562475" y="4420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139</xdr:row>
      <xdr:rowOff>0</xdr:rowOff>
    </xdr:from>
    <xdr:to>
      <xdr:col>4</xdr:col>
      <xdr:colOff>0</xdr:colOff>
      <xdr:row>139</xdr:row>
      <xdr:rowOff>0</xdr:rowOff>
    </xdr:to>
    <xdr:sp>
      <xdr:nvSpPr>
        <xdr:cNvPr id="177" name="Line 177"/>
        <xdr:cNvSpPr>
          <a:spLocks/>
        </xdr:cNvSpPr>
      </xdr:nvSpPr>
      <xdr:spPr>
        <a:xfrm>
          <a:off x="4562475" y="4420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139</xdr:row>
      <xdr:rowOff>0</xdr:rowOff>
    </xdr:from>
    <xdr:to>
      <xdr:col>4</xdr:col>
      <xdr:colOff>0</xdr:colOff>
      <xdr:row>139</xdr:row>
      <xdr:rowOff>0</xdr:rowOff>
    </xdr:to>
    <xdr:sp>
      <xdr:nvSpPr>
        <xdr:cNvPr id="178" name="Line 178"/>
        <xdr:cNvSpPr>
          <a:spLocks/>
        </xdr:cNvSpPr>
      </xdr:nvSpPr>
      <xdr:spPr>
        <a:xfrm>
          <a:off x="4562475" y="4420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139</xdr:row>
      <xdr:rowOff>0</xdr:rowOff>
    </xdr:from>
    <xdr:to>
      <xdr:col>4</xdr:col>
      <xdr:colOff>0</xdr:colOff>
      <xdr:row>139</xdr:row>
      <xdr:rowOff>0</xdr:rowOff>
    </xdr:to>
    <xdr:sp>
      <xdr:nvSpPr>
        <xdr:cNvPr id="179" name="Line 179"/>
        <xdr:cNvSpPr>
          <a:spLocks/>
        </xdr:cNvSpPr>
      </xdr:nvSpPr>
      <xdr:spPr>
        <a:xfrm>
          <a:off x="4562475" y="4420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139</xdr:row>
      <xdr:rowOff>0</xdr:rowOff>
    </xdr:from>
    <xdr:to>
      <xdr:col>4</xdr:col>
      <xdr:colOff>0</xdr:colOff>
      <xdr:row>139</xdr:row>
      <xdr:rowOff>0</xdr:rowOff>
    </xdr:to>
    <xdr:sp>
      <xdr:nvSpPr>
        <xdr:cNvPr id="180" name="Line 180"/>
        <xdr:cNvSpPr>
          <a:spLocks/>
        </xdr:cNvSpPr>
      </xdr:nvSpPr>
      <xdr:spPr>
        <a:xfrm>
          <a:off x="4562475" y="4420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139</xdr:row>
      <xdr:rowOff>0</xdr:rowOff>
    </xdr:from>
    <xdr:to>
      <xdr:col>4</xdr:col>
      <xdr:colOff>0</xdr:colOff>
      <xdr:row>139</xdr:row>
      <xdr:rowOff>0</xdr:rowOff>
    </xdr:to>
    <xdr:sp>
      <xdr:nvSpPr>
        <xdr:cNvPr id="181" name="Line 181"/>
        <xdr:cNvSpPr>
          <a:spLocks/>
        </xdr:cNvSpPr>
      </xdr:nvSpPr>
      <xdr:spPr>
        <a:xfrm>
          <a:off x="4562475" y="4420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139</xdr:row>
      <xdr:rowOff>0</xdr:rowOff>
    </xdr:from>
    <xdr:to>
      <xdr:col>4</xdr:col>
      <xdr:colOff>0</xdr:colOff>
      <xdr:row>139</xdr:row>
      <xdr:rowOff>0</xdr:rowOff>
    </xdr:to>
    <xdr:sp>
      <xdr:nvSpPr>
        <xdr:cNvPr id="182" name="Line 182"/>
        <xdr:cNvSpPr>
          <a:spLocks/>
        </xdr:cNvSpPr>
      </xdr:nvSpPr>
      <xdr:spPr>
        <a:xfrm>
          <a:off x="4562475" y="4420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352425</xdr:colOff>
      <xdr:row>146</xdr:row>
      <xdr:rowOff>0</xdr:rowOff>
    </xdr:from>
    <xdr:to>
      <xdr:col>1</xdr:col>
      <xdr:colOff>466725</xdr:colOff>
      <xdr:row>146</xdr:row>
      <xdr:rowOff>0</xdr:rowOff>
    </xdr:to>
    <xdr:sp>
      <xdr:nvSpPr>
        <xdr:cNvPr id="183" name="Line 183"/>
        <xdr:cNvSpPr>
          <a:spLocks/>
        </xdr:cNvSpPr>
      </xdr:nvSpPr>
      <xdr:spPr>
        <a:xfrm>
          <a:off x="704850" y="4543425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sp>
      <xdr:nvSpPr>
        <xdr:cNvPr id="184" name="Line 184"/>
        <xdr:cNvSpPr>
          <a:spLocks/>
        </xdr:cNvSpPr>
      </xdr:nvSpPr>
      <xdr:spPr>
        <a:xfrm>
          <a:off x="4562475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sp>
      <xdr:nvSpPr>
        <xdr:cNvPr id="185" name="Line 185"/>
        <xdr:cNvSpPr>
          <a:spLocks/>
        </xdr:cNvSpPr>
      </xdr:nvSpPr>
      <xdr:spPr>
        <a:xfrm>
          <a:off x="4562475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25</xdr:row>
      <xdr:rowOff>333375</xdr:rowOff>
    </xdr:from>
    <xdr:to>
      <xdr:col>4</xdr:col>
      <xdr:colOff>0</xdr:colOff>
      <xdr:row>25</xdr:row>
      <xdr:rowOff>333375</xdr:rowOff>
    </xdr:to>
    <xdr:sp>
      <xdr:nvSpPr>
        <xdr:cNvPr id="186" name="Line 186"/>
        <xdr:cNvSpPr>
          <a:spLocks/>
        </xdr:cNvSpPr>
      </xdr:nvSpPr>
      <xdr:spPr>
        <a:xfrm>
          <a:off x="4562475" y="7781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25</xdr:row>
      <xdr:rowOff>333375</xdr:rowOff>
    </xdr:from>
    <xdr:to>
      <xdr:col>4</xdr:col>
      <xdr:colOff>0</xdr:colOff>
      <xdr:row>25</xdr:row>
      <xdr:rowOff>333375</xdr:rowOff>
    </xdr:to>
    <xdr:sp>
      <xdr:nvSpPr>
        <xdr:cNvPr id="187" name="Line 187"/>
        <xdr:cNvSpPr>
          <a:spLocks/>
        </xdr:cNvSpPr>
      </xdr:nvSpPr>
      <xdr:spPr>
        <a:xfrm>
          <a:off x="4562475" y="7781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0</xdr:rowOff>
    </xdr:from>
    <xdr:to>
      <xdr:col>4</xdr:col>
      <xdr:colOff>0</xdr:colOff>
      <xdr:row>122</xdr:row>
      <xdr:rowOff>0</xdr:rowOff>
    </xdr:to>
    <xdr:sp>
      <xdr:nvSpPr>
        <xdr:cNvPr id="188" name="Line 188"/>
        <xdr:cNvSpPr>
          <a:spLocks/>
        </xdr:cNvSpPr>
      </xdr:nvSpPr>
      <xdr:spPr>
        <a:xfrm>
          <a:off x="4562475" y="39671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100</xdr:row>
      <xdr:rowOff>123825</xdr:rowOff>
    </xdr:from>
    <xdr:to>
      <xdr:col>4</xdr:col>
      <xdr:colOff>0</xdr:colOff>
      <xdr:row>100</xdr:row>
      <xdr:rowOff>123825</xdr:rowOff>
    </xdr:to>
    <xdr:sp>
      <xdr:nvSpPr>
        <xdr:cNvPr id="189" name="Line 189"/>
        <xdr:cNvSpPr>
          <a:spLocks/>
        </xdr:cNvSpPr>
      </xdr:nvSpPr>
      <xdr:spPr>
        <a:xfrm>
          <a:off x="4562475" y="3331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46</xdr:row>
      <xdr:rowOff>0</xdr:rowOff>
    </xdr:from>
    <xdr:to>
      <xdr:col>4</xdr:col>
      <xdr:colOff>0</xdr:colOff>
      <xdr:row>46</xdr:row>
      <xdr:rowOff>0</xdr:rowOff>
    </xdr:to>
    <xdr:sp>
      <xdr:nvSpPr>
        <xdr:cNvPr id="190" name="Line 190"/>
        <xdr:cNvSpPr>
          <a:spLocks/>
        </xdr:cNvSpPr>
      </xdr:nvSpPr>
      <xdr:spPr>
        <a:xfrm>
          <a:off x="4562475" y="1570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46</xdr:row>
      <xdr:rowOff>0</xdr:rowOff>
    </xdr:from>
    <xdr:to>
      <xdr:col>4</xdr:col>
      <xdr:colOff>0</xdr:colOff>
      <xdr:row>46</xdr:row>
      <xdr:rowOff>0</xdr:rowOff>
    </xdr:to>
    <xdr:sp>
      <xdr:nvSpPr>
        <xdr:cNvPr id="191" name="Line 191"/>
        <xdr:cNvSpPr>
          <a:spLocks/>
        </xdr:cNvSpPr>
      </xdr:nvSpPr>
      <xdr:spPr>
        <a:xfrm>
          <a:off x="4562475" y="1570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46</xdr:row>
      <xdr:rowOff>0</xdr:rowOff>
    </xdr:from>
    <xdr:to>
      <xdr:col>4</xdr:col>
      <xdr:colOff>0</xdr:colOff>
      <xdr:row>46</xdr:row>
      <xdr:rowOff>0</xdr:rowOff>
    </xdr:to>
    <xdr:sp>
      <xdr:nvSpPr>
        <xdr:cNvPr id="192" name="Line 192"/>
        <xdr:cNvSpPr>
          <a:spLocks/>
        </xdr:cNvSpPr>
      </xdr:nvSpPr>
      <xdr:spPr>
        <a:xfrm>
          <a:off x="4562475" y="1570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46</xdr:row>
      <xdr:rowOff>0</xdr:rowOff>
    </xdr:from>
    <xdr:to>
      <xdr:col>4</xdr:col>
      <xdr:colOff>0</xdr:colOff>
      <xdr:row>46</xdr:row>
      <xdr:rowOff>0</xdr:rowOff>
    </xdr:to>
    <xdr:sp>
      <xdr:nvSpPr>
        <xdr:cNvPr id="193" name="Line 193"/>
        <xdr:cNvSpPr>
          <a:spLocks/>
        </xdr:cNvSpPr>
      </xdr:nvSpPr>
      <xdr:spPr>
        <a:xfrm>
          <a:off x="4562475" y="1570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333375</xdr:rowOff>
    </xdr:from>
    <xdr:to>
      <xdr:col>4</xdr:col>
      <xdr:colOff>0</xdr:colOff>
      <xdr:row>37</xdr:row>
      <xdr:rowOff>333375</xdr:rowOff>
    </xdr:to>
    <xdr:sp>
      <xdr:nvSpPr>
        <xdr:cNvPr id="194" name="Line 194"/>
        <xdr:cNvSpPr>
          <a:spLocks/>
        </xdr:cNvSpPr>
      </xdr:nvSpPr>
      <xdr:spPr>
        <a:xfrm>
          <a:off x="4562475" y="11182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37</xdr:row>
      <xdr:rowOff>333375</xdr:rowOff>
    </xdr:from>
    <xdr:to>
      <xdr:col>4</xdr:col>
      <xdr:colOff>0</xdr:colOff>
      <xdr:row>37</xdr:row>
      <xdr:rowOff>333375</xdr:rowOff>
    </xdr:to>
    <xdr:sp>
      <xdr:nvSpPr>
        <xdr:cNvPr id="195" name="Line 195"/>
        <xdr:cNvSpPr>
          <a:spLocks/>
        </xdr:cNvSpPr>
      </xdr:nvSpPr>
      <xdr:spPr>
        <a:xfrm>
          <a:off x="4562475" y="11182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81</xdr:row>
      <xdr:rowOff>133350</xdr:rowOff>
    </xdr:from>
    <xdr:to>
      <xdr:col>4</xdr:col>
      <xdr:colOff>0</xdr:colOff>
      <xdr:row>81</xdr:row>
      <xdr:rowOff>133350</xdr:rowOff>
    </xdr:to>
    <xdr:sp>
      <xdr:nvSpPr>
        <xdr:cNvPr id="196" name="Line 196"/>
        <xdr:cNvSpPr>
          <a:spLocks/>
        </xdr:cNvSpPr>
      </xdr:nvSpPr>
      <xdr:spPr>
        <a:xfrm>
          <a:off x="4562475" y="26365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81</xdr:row>
      <xdr:rowOff>142875</xdr:rowOff>
    </xdr:from>
    <xdr:to>
      <xdr:col>4</xdr:col>
      <xdr:colOff>0</xdr:colOff>
      <xdr:row>81</xdr:row>
      <xdr:rowOff>142875</xdr:rowOff>
    </xdr:to>
    <xdr:sp>
      <xdr:nvSpPr>
        <xdr:cNvPr id="197" name="Line 197"/>
        <xdr:cNvSpPr>
          <a:spLocks/>
        </xdr:cNvSpPr>
      </xdr:nvSpPr>
      <xdr:spPr>
        <a:xfrm>
          <a:off x="4562475" y="26374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342900</xdr:colOff>
      <xdr:row>147</xdr:row>
      <xdr:rowOff>0</xdr:rowOff>
    </xdr:from>
    <xdr:to>
      <xdr:col>1</xdr:col>
      <xdr:colOff>457200</xdr:colOff>
      <xdr:row>147</xdr:row>
      <xdr:rowOff>0</xdr:rowOff>
    </xdr:to>
    <xdr:sp>
      <xdr:nvSpPr>
        <xdr:cNvPr id="198" name="Line 198"/>
        <xdr:cNvSpPr>
          <a:spLocks/>
        </xdr:cNvSpPr>
      </xdr:nvSpPr>
      <xdr:spPr>
        <a:xfrm>
          <a:off x="695325" y="4559617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11</xdr:row>
      <xdr:rowOff>0</xdr:rowOff>
    </xdr:to>
    <xdr:sp>
      <xdr:nvSpPr>
        <xdr:cNvPr id="199" name="Line 199"/>
        <xdr:cNvSpPr>
          <a:spLocks/>
        </xdr:cNvSpPr>
      </xdr:nvSpPr>
      <xdr:spPr>
        <a:xfrm>
          <a:off x="4562475" y="291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11</xdr:row>
      <xdr:rowOff>0</xdr:rowOff>
    </xdr:to>
    <xdr:sp>
      <xdr:nvSpPr>
        <xdr:cNvPr id="200" name="Line 200"/>
        <xdr:cNvSpPr>
          <a:spLocks/>
        </xdr:cNvSpPr>
      </xdr:nvSpPr>
      <xdr:spPr>
        <a:xfrm>
          <a:off x="4562475" y="291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11</xdr:row>
      <xdr:rowOff>0</xdr:rowOff>
    </xdr:to>
    <xdr:sp>
      <xdr:nvSpPr>
        <xdr:cNvPr id="201" name="Line 201"/>
        <xdr:cNvSpPr>
          <a:spLocks/>
        </xdr:cNvSpPr>
      </xdr:nvSpPr>
      <xdr:spPr>
        <a:xfrm>
          <a:off x="4562475" y="291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11</xdr:row>
      <xdr:rowOff>0</xdr:rowOff>
    </xdr:to>
    <xdr:sp>
      <xdr:nvSpPr>
        <xdr:cNvPr id="202" name="Line 202"/>
        <xdr:cNvSpPr>
          <a:spLocks/>
        </xdr:cNvSpPr>
      </xdr:nvSpPr>
      <xdr:spPr>
        <a:xfrm>
          <a:off x="4562475" y="291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203" name="Line 203"/>
        <xdr:cNvSpPr>
          <a:spLocks/>
        </xdr:cNvSpPr>
      </xdr:nvSpPr>
      <xdr:spPr>
        <a:xfrm>
          <a:off x="4562475" y="323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204" name="Line 204"/>
        <xdr:cNvSpPr>
          <a:spLocks/>
        </xdr:cNvSpPr>
      </xdr:nvSpPr>
      <xdr:spPr>
        <a:xfrm>
          <a:off x="4562475" y="323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205" name="Line 205"/>
        <xdr:cNvSpPr>
          <a:spLocks/>
        </xdr:cNvSpPr>
      </xdr:nvSpPr>
      <xdr:spPr>
        <a:xfrm>
          <a:off x="4562475" y="323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206" name="Line 206"/>
        <xdr:cNvSpPr>
          <a:spLocks/>
        </xdr:cNvSpPr>
      </xdr:nvSpPr>
      <xdr:spPr>
        <a:xfrm>
          <a:off x="4562475" y="323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207" name="Line 207"/>
        <xdr:cNvSpPr>
          <a:spLocks/>
        </xdr:cNvSpPr>
      </xdr:nvSpPr>
      <xdr:spPr>
        <a:xfrm>
          <a:off x="4562475" y="323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208" name="Line 208"/>
        <xdr:cNvSpPr>
          <a:spLocks/>
        </xdr:cNvSpPr>
      </xdr:nvSpPr>
      <xdr:spPr>
        <a:xfrm>
          <a:off x="4562475" y="323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89</xdr:row>
      <xdr:rowOff>0</xdr:rowOff>
    </xdr:from>
    <xdr:to>
      <xdr:col>4</xdr:col>
      <xdr:colOff>0</xdr:colOff>
      <xdr:row>89</xdr:row>
      <xdr:rowOff>0</xdr:rowOff>
    </xdr:to>
    <xdr:sp>
      <xdr:nvSpPr>
        <xdr:cNvPr id="209" name="Line 209"/>
        <xdr:cNvSpPr>
          <a:spLocks/>
        </xdr:cNvSpPr>
      </xdr:nvSpPr>
      <xdr:spPr>
        <a:xfrm>
          <a:off x="4562475" y="28660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89</xdr:row>
      <xdr:rowOff>0</xdr:rowOff>
    </xdr:from>
    <xdr:to>
      <xdr:col>4</xdr:col>
      <xdr:colOff>0</xdr:colOff>
      <xdr:row>89</xdr:row>
      <xdr:rowOff>0</xdr:rowOff>
    </xdr:to>
    <xdr:sp>
      <xdr:nvSpPr>
        <xdr:cNvPr id="210" name="Line 210"/>
        <xdr:cNvSpPr>
          <a:spLocks/>
        </xdr:cNvSpPr>
      </xdr:nvSpPr>
      <xdr:spPr>
        <a:xfrm>
          <a:off x="4562475" y="28660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89</xdr:row>
      <xdr:rowOff>0</xdr:rowOff>
    </xdr:from>
    <xdr:to>
      <xdr:col>4</xdr:col>
      <xdr:colOff>0</xdr:colOff>
      <xdr:row>89</xdr:row>
      <xdr:rowOff>0</xdr:rowOff>
    </xdr:to>
    <xdr:sp>
      <xdr:nvSpPr>
        <xdr:cNvPr id="211" name="Line 211"/>
        <xdr:cNvSpPr>
          <a:spLocks/>
        </xdr:cNvSpPr>
      </xdr:nvSpPr>
      <xdr:spPr>
        <a:xfrm>
          <a:off x="4562475" y="28660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89</xdr:row>
      <xdr:rowOff>0</xdr:rowOff>
    </xdr:from>
    <xdr:to>
      <xdr:col>4</xdr:col>
      <xdr:colOff>0</xdr:colOff>
      <xdr:row>89</xdr:row>
      <xdr:rowOff>0</xdr:rowOff>
    </xdr:to>
    <xdr:sp>
      <xdr:nvSpPr>
        <xdr:cNvPr id="212" name="Line 212"/>
        <xdr:cNvSpPr>
          <a:spLocks/>
        </xdr:cNvSpPr>
      </xdr:nvSpPr>
      <xdr:spPr>
        <a:xfrm>
          <a:off x="4562475" y="28660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139</xdr:row>
      <xdr:rowOff>0</xdr:rowOff>
    </xdr:from>
    <xdr:to>
      <xdr:col>4</xdr:col>
      <xdr:colOff>0</xdr:colOff>
      <xdr:row>139</xdr:row>
      <xdr:rowOff>0</xdr:rowOff>
    </xdr:to>
    <xdr:sp>
      <xdr:nvSpPr>
        <xdr:cNvPr id="213" name="Line 213"/>
        <xdr:cNvSpPr>
          <a:spLocks/>
        </xdr:cNvSpPr>
      </xdr:nvSpPr>
      <xdr:spPr>
        <a:xfrm>
          <a:off x="4562475" y="4420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139</xdr:row>
      <xdr:rowOff>0</xdr:rowOff>
    </xdr:from>
    <xdr:to>
      <xdr:col>4</xdr:col>
      <xdr:colOff>0</xdr:colOff>
      <xdr:row>139</xdr:row>
      <xdr:rowOff>0</xdr:rowOff>
    </xdr:to>
    <xdr:sp>
      <xdr:nvSpPr>
        <xdr:cNvPr id="214" name="Line 214"/>
        <xdr:cNvSpPr>
          <a:spLocks/>
        </xdr:cNvSpPr>
      </xdr:nvSpPr>
      <xdr:spPr>
        <a:xfrm>
          <a:off x="4562475" y="4420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139</xdr:row>
      <xdr:rowOff>0</xdr:rowOff>
    </xdr:from>
    <xdr:to>
      <xdr:col>4</xdr:col>
      <xdr:colOff>0</xdr:colOff>
      <xdr:row>139</xdr:row>
      <xdr:rowOff>0</xdr:rowOff>
    </xdr:to>
    <xdr:sp>
      <xdr:nvSpPr>
        <xdr:cNvPr id="215" name="Line 215"/>
        <xdr:cNvSpPr>
          <a:spLocks/>
        </xdr:cNvSpPr>
      </xdr:nvSpPr>
      <xdr:spPr>
        <a:xfrm>
          <a:off x="4562475" y="4420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139</xdr:row>
      <xdr:rowOff>0</xdr:rowOff>
    </xdr:from>
    <xdr:to>
      <xdr:col>4</xdr:col>
      <xdr:colOff>0</xdr:colOff>
      <xdr:row>139</xdr:row>
      <xdr:rowOff>0</xdr:rowOff>
    </xdr:to>
    <xdr:sp>
      <xdr:nvSpPr>
        <xdr:cNvPr id="216" name="Line 216"/>
        <xdr:cNvSpPr>
          <a:spLocks/>
        </xdr:cNvSpPr>
      </xdr:nvSpPr>
      <xdr:spPr>
        <a:xfrm>
          <a:off x="4562475" y="4420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139</xdr:row>
      <xdr:rowOff>0</xdr:rowOff>
    </xdr:from>
    <xdr:to>
      <xdr:col>4</xdr:col>
      <xdr:colOff>0</xdr:colOff>
      <xdr:row>139</xdr:row>
      <xdr:rowOff>0</xdr:rowOff>
    </xdr:to>
    <xdr:sp>
      <xdr:nvSpPr>
        <xdr:cNvPr id="217" name="Line 217"/>
        <xdr:cNvSpPr>
          <a:spLocks/>
        </xdr:cNvSpPr>
      </xdr:nvSpPr>
      <xdr:spPr>
        <a:xfrm>
          <a:off x="4562475" y="4420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139</xdr:row>
      <xdr:rowOff>0</xdr:rowOff>
    </xdr:from>
    <xdr:to>
      <xdr:col>4</xdr:col>
      <xdr:colOff>0</xdr:colOff>
      <xdr:row>139</xdr:row>
      <xdr:rowOff>0</xdr:rowOff>
    </xdr:to>
    <xdr:sp>
      <xdr:nvSpPr>
        <xdr:cNvPr id="218" name="Line 218"/>
        <xdr:cNvSpPr>
          <a:spLocks/>
        </xdr:cNvSpPr>
      </xdr:nvSpPr>
      <xdr:spPr>
        <a:xfrm>
          <a:off x="4562475" y="4420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139</xdr:row>
      <xdr:rowOff>0</xdr:rowOff>
    </xdr:from>
    <xdr:to>
      <xdr:col>4</xdr:col>
      <xdr:colOff>0</xdr:colOff>
      <xdr:row>139</xdr:row>
      <xdr:rowOff>0</xdr:rowOff>
    </xdr:to>
    <xdr:sp>
      <xdr:nvSpPr>
        <xdr:cNvPr id="219" name="Line 219"/>
        <xdr:cNvSpPr>
          <a:spLocks/>
        </xdr:cNvSpPr>
      </xdr:nvSpPr>
      <xdr:spPr>
        <a:xfrm>
          <a:off x="4562475" y="4420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139</xdr:row>
      <xdr:rowOff>0</xdr:rowOff>
    </xdr:from>
    <xdr:to>
      <xdr:col>4</xdr:col>
      <xdr:colOff>0</xdr:colOff>
      <xdr:row>139</xdr:row>
      <xdr:rowOff>0</xdr:rowOff>
    </xdr:to>
    <xdr:sp>
      <xdr:nvSpPr>
        <xdr:cNvPr id="220" name="Line 220"/>
        <xdr:cNvSpPr>
          <a:spLocks/>
        </xdr:cNvSpPr>
      </xdr:nvSpPr>
      <xdr:spPr>
        <a:xfrm>
          <a:off x="4562475" y="4420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139</xdr:row>
      <xdr:rowOff>0</xdr:rowOff>
    </xdr:from>
    <xdr:to>
      <xdr:col>4</xdr:col>
      <xdr:colOff>0</xdr:colOff>
      <xdr:row>139</xdr:row>
      <xdr:rowOff>0</xdr:rowOff>
    </xdr:to>
    <xdr:sp>
      <xdr:nvSpPr>
        <xdr:cNvPr id="221" name="Line 221"/>
        <xdr:cNvSpPr>
          <a:spLocks/>
        </xdr:cNvSpPr>
      </xdr:nvSpPr>
      <xdr:spPr>
        <a:xfrm>
          <a:off x="4562475" y="4420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139</xdr:row>
      <xdr:rowOff>0</xdr:rowOff>
    </xdr:from>
    <xdr:to>
      <xdr:col>4</xdr:col>
      <xdr:colOff>0</xdr:colOff>
      <xdr:row>139</xdr:row>
      <xdr:rowOff>0</xdr:rowOff>
    </xdr:to>
    <xdr:sp>
      <xdr:nvSpPr>
        <xdr:cNvPr id="222" name="Line 222"/>
        <xdr:cNvSpPr>
          <a:spLocks/>
        </xdr:cNvSpPr>
      </xdr:nvSpPr>
      <xdr:spPr>
        <a:xfrm>
          <a:off x="4562475" y="4420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139</xdr:row>
      <xdr:rowOff>0</xdr:rowOff>
    </xdr:from>
    <xdr:to>
      <xdr:col>4</xdr:col>
      <xdr:colOff>0</xdr:colOff>
      <xdr:row>139</xdr:row>
      <xdr:rowOff>0</xdr:rowOff>
    </xdr:to>
    <xdr:sp>
      <xdr:nvSpPr>
        <xdr:cNvPr id="223" name="Line 223"/>
        <xdr:cNvSpPr>
          <a:spLocks/>
        </xdr:cNvSpPr>
      </xdr:nvSpPr>
      <xdr:spPr>
        <a:xfrm>
          <a:off x="4562475" y="4420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139</xdr:row>
      <xdr:rowOff>0</xdr:rowOff>
    </xdr:from>
    <xdr:to>
      <xdr:col>4</xdr:col>
      <xdr:colOff>0</xdr:colOff>
      <xdr:row>139</xdr:row>
      <xdr:rowOff>0</xdr:rowOff>
    </xdr:to>
    <xdr:sp>
      <xdr:nvSpPr>
        <xdr:cNvPr id="224" name="Line 224"/>
        <xdr:cNvSpPr>
          <a:spLocks/>
        </xdr:cNvSpPr>
      </xdr:nvSpPr>
      <xdr:spPr>
        <a:xfrm>
          <a:off x="4562475" y="4420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139</xdr:row>
      <xdr:rowOff>0</xdr:rowOff>
    </xdr:from>
    <xdr:to>
      <xdr:col>4</xdr:col>
      <xdr:colOff>0</xdr:colOff>
      <xdr:row>139</xdr:row>
      <xdr:rowOff>0</xdr:rowOff>
    </xdr:to>
    <xdr:sp>
      <xdr:nvSpPr>
        <xdr:cNvPr id="225" name="Line 225"/>
        <xdr:cNvSpPr>
          <a:spLocks/>
        </xdr:cNvSpPr>
      </xdr:nvSpPr>
      <xdr:spPr>
        <a:xfrm>
          <a:off x="4562475" y="4420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139</xdr:row>
      <xdr:rowOff>0</xdr:rowOff>
    </xdr:from>
    <xdr:to>
      <xdr:col>4</xdr:col>
      <xdr:colOff>0</xdr:colOff>
      <xdr:row>139</xdr:row>
      <xdr:rowOff>0</xdr:rowOff>
    </xdr:to>
    <xdr:sp>
      <xdr:nvSpPr>
        <xdr:cNvPr id="226" name="Line 226"/>
        <xdr:cNvSpPr>
          <a:spLocks/>
        </xdr:cNvSpPr>
      </xdr:nvSpPr>
      <xdr:spPr>
        <a:xfrm>
          <a:off x="4562475" y="4420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139</xdr:row>
      <xdr:rowOff>0</xdr:rowOff>
    </xdr:from>
    <xdr:to>
      <xdr:col>4</xdr:col>
      <xdr:colOff>0</xdr:colOff>
      <xdr:row>139</xdr:row>
      <xdr:rowOff>0</xdr:rowOff>
    </xdr:to>
    <xdr:sp>
      <xdr:nvSpPr>
        <xdr:cNvPr id="227" name="Line 227"/>
        <xdr:cNvSpPr>
          <a:spLocks/>
        </xdr:cNvSpPr>
      </xdr:nvSpPr>
      <xdr:spPr>
        <a:xfrm>
          <a:off x="4562475" y="4420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139</xdr:row>
      <xdr:rowOff>0</xdr:rowOff>
    </xdr:from>
    <xdr:to>
      <xdr:col>4</xdr:col>
      <xdr:colOff>0</xdr:colOff>
      <xdr:row>139</xdr:row>
      <xdr:rowOff>0</xdr:rowOff>
    </xdr:to>
    <xdr:sp>
      <xdr:nvSpPr>
        <xdr:cNvPr id="228" name="Line 228"/>
        <xdr:cNvSpPr>
          <a:spLocks/>
        </xdr:cNvSpPr>
      </xdr:nvSpPr>
      <xdr:spPr>
        <a:xfrm>
          <a:off x="4562475" y="4420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133350</xdr:rowOff>
    </xdr:from>
    <xdr:to>
      <xdr:col>4</xdr:col>
      <xdr:colOff>0</xdr:colOff>
      <xdr:row>62</xdr:row>
      <xdr:rowOff>133350</xdr:rowOff>
    </xdr:to>
    <xdr:sp>
      <xdr:nvSpPr>
        <xdr:cNvPr id="229" name="Line 229"/>
        <xdr:cNvSpPr>
          <a:spLocks/>
        </xdr:cNvSpPr>
      </xdr:nvSpPr>
      <xdr:spPr>
        <a:xfrm>
          <a:off x="4562475" y="1972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142875</xdr:rowOff>
    </xdr:from>
    <xdr:to>
      <xdr:col>4</xdr:col>
      <xdr:colOff>0</xdr:colOff>
      <xdr:row>62</xdr:row>
      <xdr:rowOff>142875</xdr:rowOff>
    </xdr:to>
    <xdr:sp>
      <xdr:nvSpPr>
        <xdr:cNvPr id="230" name="Line 230"/>
        <xdr:cNvSpPr>
          <a:spLocks/>
        </xdr:cNvSpPr>
      </xdr:nvSpPr>
      <xdr:spPr>
        <a:xfrm>
          <a:off x="4562475" y="19735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133350</xdr:rowOff>
    </xdr:from>
    <xdr:to>
      <xdr:col>4</xdr:col>
      <xdr:colOff>0</xdr:colOff>
      <xdr:row>63</xdr:row>
      <xdr:rowOff>133350</xdr:rowOff>
    </xdr:to>
    <xdr:sp>
      <xdr:nvSpPr>
        <xdr:cNvPr id="231" name="Line 231"/>
        <xdr:cNvSpPr>
          <a:spLocks/>
        </xdr:cNvSpPr>
      </xdr:nvSpPr>
      <xdr:spPr>
        <a:xfrm>
          <a:off x="4562475" y="19888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142875</xdr:rowOff>
    </xdr:from>
    <xdr:to>
      <xdr:col>4</xdr:col>
      <xdr:colOff>0</xdr:colOff>
      <xdr:row>63</xdr:row>
      <xdr:rowOff>142875</xdr:rowOff>
    </xdr:to>
    <xdr:sp>
      <xdr:nvSpPr>
        <xdr:cNvPr id="232" name="Line 232"/>
        <xdr:cNvSpPr>
          <a:spLocks/>
        </xdr:cNvSpPr>
      </xdr:nvSpPr>
      <xdr:spPr>
        <a:xfrm>
          <a:off x="4562475" y="19897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88</xdr:row>
      <xdr:rowOff>0</xdr:rowOff>
    </xdr:from>
    <xdr:to>
      <xdr:col>4</xdr:col>
      <xdr:colOff>0</xdr:colOff>
      <xdr:row>88</xdr:row>
      <xdr:rowOff>0</xdr:rowOff>
    </xdr:to>
    <xdr:sp>
      <xdr:nvSpPr>
        <xdr:cNvPr id="233" name="Line 233"/>
        <xdr:cNvSpPr>
          <a:spLocks/>
        </xdr:cNvSpPr>
      </xdr:nvSpPr>
      <xdr:spPr>
        <a:xfrm>
          <a:off x="4562475" y="2849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88</xdr:row>
      <xdr:rowOff>0</xdr:rowOff>
    </xdr:from>
    <xdr:to>
      <xdr:col>4</xdr:col>
      <xdr:colOff>0</xdr:colOff>
      <xdr:row>88</xdr:row>
      <xdr:rowOff>0</xdr:rowOff>
    </xdr:to>
    <xdr:sp>
      <xdr:nvSpPr>
        <xdr:cNvPr id="234" name="Line 234"/>
        <xdr:cNvSpPr>
          <a:spLocks/>
        </xdr:cNvSpPr>
      </xdr:nvSpPr>
      <xdr:spPr>
        <a:xfrm>
          <a:off x="4562475" y="2849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228600</xdr:rowOff>
    </xdr:from>
    <xdr:to>
      <xdr:col>4</xdr:col>
      <xdr:colOff>0</xdr:colOff>
      <xdr:row>136</xdr:row>
      <xdr:rowOff>228600</xdr:rowOff>
    </xdr:to>
    <xdr:sp>
      <xdr:nvSpPr>
        <xdr:cNvPr id="235" name="Line 235"/>
        <xdr:cNvSpPr>
          <a:spLocks/>
        </xdr:cNvSpPr>
      </xdr:nvSpPr>
      <xdr:spPr>
        <a:xfrm>
          <a:off x="4562475" y="4378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228600</xdr:rowOff>
    </xdr:from>
    <xdr:to>
      <xdr:col>4</xdr:col>
      <xdr:colOff>0</xdr:colOff>
      <xdr:row>136</xdr:row>
      <xdr:rowOff>228600</xdr:rowOff>
    </xdr:to>
    <xdr:sp>
      <xdr:nvSpPr>
        <xdr:cNvPr id="236" name="Line 236"/>
        <xdr:cNvSpPr>
          <a:spLocks/>
        </xdr:cNvSpPr>
      </xdr:nvSpPr>
      <xdr:spPr>
        <a:xfrm>
          <a:off x="4562475" y="4378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137</xdr:row>
      <xdr:rowOff>152400</xdr:rowOff>
    </xdr:from>
    <xdr:to>
      <xdr:col>4</xdr:col>
      <xdr:colOff>0</xdr:colOff>
      <xdr:row>137</xdr:row>
      <xdr:rowOff>152400</xdr:rowOff>
    </xdr:to>
    <xdr:sp>
      <xdr:nvSpPr>
        <xdr:cNvPr id="237" name="Line 237"/>
        <xdr:cNvSpPr>
          <a:spLocks/>
        </xdr:cNvSpPr>
      </xdr:nvSpPr>
      <xdr:spPr>
        <a:xfrm>
          <a:off x="4562475" y="44034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137</xdr:row>
      <xdr:rowOff>152400</xdr:rowOff>
    </xdr:from>
    <xdr:to>
      <xdr:col>4</xdr:col>
      <xdr:colOff>0</xdr:colOff>
      <xdr:row>137</xdr:row>
      <xdr:rowOff>152400</xdr:rowOff>
    </xdr:to>
    <xdr:sp>
      <xdr:nvSpPr>
        <xdr:cNvPr id="238" name="Line 238"/>
        <xdr:cNvSpPr>
          <a:spLocks/>
        </xdr:cNvSpPr>
      </xdr:nvSpPr>
      <xdr:spPr>
        <a:xfrm>
          <a:off x="4562475" y="44034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190500</xdr:rowOff>
    </xdr:from>
    <xdr:to>
      <xdr:col>4</xdr:col>
      <xdr:colOff>0</xdr:colOff>
      <xdr:row>136</xdr:row>
      <xdr:rowOff>190500</xdr:rowOff>
    </xdr:to>
    <xdr:sp>
      <xdr:nvSpPr>
        <xdr:cNvPr id="239" name="Line 239"/>
        <xdr:cNvSpPr>
          <a:spLocks/>
        </xdr:cNvSpPr>
      </xdr:nvSpPr>
      <xdr:spPr>
        <a:xfrm>
          <a:off x="4562475" y="4374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190500</xdr:rowOff>
    </xdr:from>
    <xdr:to>
      <xdr:col>4</xdr:col>
      <xdr:colOff>0</xdr:colOff>
      <xdr:row>136</xdr:row>
      <xdr:rowOff>190500</xdr:rowOff>
    </xdr:to>
    <xdr:sp>
      <xdr:nvSpPr>
        <xdr:cNvPr id="240" name="Line 240"/>
        <xdr:cNvSpPr>
          <a:spLocks/>
        </xdr:cNvSpPr>
      </xdr:nvSpPr>
      <xdr:spPr>
        <a:xfrm>
          <a:off x="4562475" y="4374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137</xdr:row>
      <xdr:rowOff>123825</xdr:rowOff>
    </xdr:from>
    <xdr:to>
      <xdr:col>4</xdr:col>
      <xdr:colOff>0</xdr:colOff>
      <xdr:row>137</xdr:row>
      <xdr:rowOff>123825</xdr:rowOff>
    </xdr:to>
    <xdr:sp>
      <xdr:nvSpPr>
        <xdr:cNvPr id="241" name="Line 241"/>
        <xdr:cNvSpPr>
          <a:spLocks/>
        </xdr:cNvSpPr>
      </xdr:nvSpPr>
      <xdr:spPr>
        <a:xfrm>
          <a:off x="4562475" y="4400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137</xdr:row>
      <xdr:rowOff>123825</xdr:rowOff>
    </xdr:from>
    <xdr:to>
      <xdr:col>4</xdr:col>
      <xdr:colOff>0</xdr:colOff>
      <xdr:row>137</xdr:row>
      <xdr:rowOff>123825</xdr:rowOff>
    </xdr:to>
    <xdr:sp>
      <xdr:nvSpPr>
        <xdr:cNvPr id="242" name="Line 242"/>
        <xdr:cNvSpPr>
          <a:spLocks/>
        </xdr:cNvSpPr>
      </xdr:nvSpPr>
      <xdr:spPr>
        <a:xfrm>
          <a:off x="4562475" y="4400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89</xdr:row>
      <xdr:rowOff>0</xdr:rowOff>
    </xdr:from>
    <xdr:to>
      <xdr:col>4</xdr:col>
      <xdr:colOff>0</xdr:colOff>
      <xdr:row>89</xdr:row>
      <xdr:rowOff>0</xdr:rowOff>
    </xdr:to>
    <xdr:sp>
      <xdr:nvSpPr>
        <xdr:cNvPr id="243" name="Line 243"/>
        <xdr:cNvSpPr>
          <a:spLocks/>
        </xdr:cNvSpPr>
      </xdr:nvSpPr>
      <xdr:spPr>
        <a:xfrm>
          <a:off x="4562475" y="28660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89</xdr:row>
      <xdr:rowOff>0</xdr:rowOff>
    </xdr:from>
    <xdr:to>
      <xdr:col>4</xdr:col>
      <xdr:colOff>0</xdr:colOff>
      <xdr:row>89</xdr:row>
      <xdr:rowOff>0</xdr:rowOff>
    </xdr:to>
    <xdr:sp>
      <xdr:nvSpPr>
        <xdr:cNvPr id="244" name="Line 244"/>
        <xdr:cNvSpPr>
          <a:spLocks/>
        </xdr:cNvSpPr>
      </xdr:nvSpPr>
      <xdr:spPr>
        <a:xfrm>
          <a:off x="4562475" y="28660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104775</xdr:colOff>
      <xdr:row>13</xdr:row>
      <xdr:rowOff>0</xdr:rowOff>
    </xdr:from>
    <xdr:to>
      <xdr:col>3</xdr:col>
      <xdr:colOff>209550</xdr:colOff>
      <xdr:row>13</xdr:row>
      <xdr:rowOff>0</xdr:rowOff>
    </xdr:to>
    <xdr:sp>
      <xdr:nvSpPr>
        <xdr:cNvPr id="1" name="Line 35"/>
        <xdr:cNvSpPr>
          <a:spLocks/>
        </xdr:cNvSpPr>
      </xdr:nvSpPr>
      <xdr:spPr>
        <a:xfrm>
          <a:off x="1628775" y="1666875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104775</xdr:colOff>
      <xdr:row>13</xdr:row>
      <xdr:rowOff>0</xdr:rowOff>
    </xdr:from>
    <xdr:to>
      <xdr:col>3</xdr:col>
      <xdr:colOff>209550</xdr:colOff>
      <xdr:row>13</xdr:row>
      <xdr:rowOff>0</xdr:rowOff>
    </xdr:to>
    <xdr:sp>
      <xdr:nvSpPr>
        <xdr:cNvPr id="2" name="Line 36"/>
        <xdr:cNvSpPr>
          <a:spLocks/>
        </xdr:cNvSpPr>
      </xdr:nvSpPr>
      <xdr:spPr>
        <a:xfrm>
          <a:off x="1628775" y="1666875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104775</xdr:colOff>
      <xdr:row>13</xdr:row>
      <xdr:rowOff>0</xdr:rowOff>
    </xdr:from>
    <xdr:to>
      <xdr:col>3</xdr:col>
      <xdr:colOff>209550</xdr:colOff>
      <xdr:row>13</xdr:row>
      <xdr:rowOff>0</xdr:rowOff>
    </xdr:to>
    <xdr:sp>
      <xdr:nvSpPr>
        <xdr:cNvPr id="3" name="Line 41"/>
        <xdr:cNvSpPr>
          <a:spLocks/>
        </xdr:cNvSpPr>
      </xdr:nvSpPr>
      <xdr:spPr>
        <a:xfrm>
          <a:off x="1628775" y="1666875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104775</xdr:colOff>
      <xdr:row>13</xdr:row>
      <xdr:rowOff>0</xdr:rowOff>
    </xdr:from>
    <xdr:to>
      <xdr:col>3</xdr:col>
      <xdr:colOff>209550</xdr:colOff>
      <xdr:row>13</xdr:row>
      <xdr:rowOff>0</xdr:rowOff>
    </xdr:to>
    <xdr:sp>
      <xdr:nvSpPr>
        <xdr:cNvPr id="4" name="Line 42"/>
        <xdr:cNvSpPr>
          <a:spLocks/>
        </xdr:cNvSpPr>
      </xdr:nvSpPr>
      <xdr:spPr>
        <a:xfrm>
          <a:off x="1628775" y="1666875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104775</xdr:colOff>
      <xdr:row>13</xdr:row>
      <xdr:rowOff>0</xdr:rowOff>
    </xdr:from>
    <xdr:to>
      <xdr:col>3</xdr:col>
      <xdr:colOff>209550</xdr:colOff>
      <xdr:row>13</xdr:row>
      <xdr:rowOff>0</xdr:rowOff>
    </xdr:to>
    <xdr:sp>
      <xdr:nvSpPr>
        <xdr:cNvPr id="5" name="Line 67"/>
        <xdr:cNvSpPr>
          <a:spLocks/>
        </xdr:cNvSpPr>
      </xdr:nvSpPr>
      <xdr:spPr>
        <a:xfrm>
          <a:off x="1628775" y="1666875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104775</xdr:colOff>
      <xdr:row>13</xdr:row>
      <xdr:rowOff>0</xdr:rowOff>
    </xdr:from>
    <xdr:to>
      <xdr:col>3</xdr:col>
      <xdr:colOff>209550</xdr:colOff>
      <xdr:row>13</xdr:row>
      <xdr:rowOff>0</xdr:rowOff>
    </xdr:to>
    <xdr:sp>
      <xdr:nvSpPr>
        <xdr:cNvPr id="6" name="Line 68"/>
        <xdr:cNvSpPr>
          <a:spLocks/>
        </xdr:cNvSpPr>
      </xdr:nvSpPr>
      <xdr:spPr>
        <a:xfrm>
          <a:off x="1628775" y="1666875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9"/>
  <sheetViews>
    <sheetView workbookViewId="0" topLeftCell="A44">
      <selection activeCell="D50" sqref="D50"/>
    </sheetView>
  </sheetViews>
  <sheetFormatPr defaultColWidth="9.00390625" defaultRowHeight="12.75"/>
  <cols>
    <col min="1" max="1" width="4.625" style="0" bestFit="1" customWidth="1"/>
    <col min="2" max="2" width="7.375" style="0" bestFit="1" customWidth="1"/>
    <col min="3" max="3" width="7.625" style="0" bestFit="1" customWidth="1"/>
    <col min="4" max="4" width="40.25390625" style="73" customWidth="1"/>
    <col min="5" max="5" width="14.25390625" style="0" customWidth="1"/>
  </cols>
  <sheetData>
    <row r="1" spans="1:5" ht="12.75" customHeight="1">
      <c r="A1" s="244" t="s">
        <v>0</v>
      </c>
      <c r="B1" s="244" t="s">
        <v>1</v>
      </c>
      <c r="C1" s="244" t="s">
        <v>14</v>
      </c>
      <c r="D1" s="246" t="s">
        <v>74</v>
      </c>
      <c r="E1" s="239" t="s">
        <v>218</v>
      </c>
    </row>
    <row r="2" spans="1:5" ht="12.75">
      <c r="A2" s="245"/>
      <c r="B2" s="245"/>
      <c r="C2" s="245"/>
      <c r="D2" s="247"/>
      <c r="E2" s="240"/>
    </row>
    <row r="3" spans="1:5" ht="12.75">
      <c r="A3" s="90">
        <v>1</v>
      </c>
      <c r="B3" s="90">
        <v>2</v>
      </c>
      <c r="C3" s="90">
        <v>3</v>
      </c>
      <c r="D3" s="91">
        <v>4</v>
      </c>
      <c r="E3" s="92">
        <v>6</v>
      </c>
    </row>
    <row r="4" spans="1:5" ht="12.75">
      <c r="A4" s="93" t="s">
        <v>202</v>
      </c>
      <c r="B4" s="93"/>
      <c r="C4" s="93"/>
      <c r="D4" s="122" t="s">
        <v>76</v>
      </c>
      <c r="E4" s="94">
        <f>SUM(E5)</f>
        <v>10000</v>
      </c>
    </row>
    <row r="5" spans="1:5" ht="25.5">
      <c r="A5" s="95"/>
      <c r="B5" s="93" t="s">
        <v>203</v>
      </c>
      <c r="C5" s="93"/>
      <c r="D5" s="122" t="s">
        <v>219</v>
      </c>
      <c r="E5" s="94">
        <f>E6</f>
        <v>10000</v>
      </c>
    </row>
    <row r="6" spans="1:5" ht="51">
      <c r="A6" s="95"/>
      <c r="B6" s="93"/>
      <c r="C6" s="93" t="s">
        <v>177</v>
      </c>
      <c r="D6" s="123" t="s">
        <v>160</v>
      </c>
      <c r="E6" s="96">
        <v>10000</v>
      </c>
    </row>
    <row r="7" spans="1:5" ht="12.75">
      <c r="A7" s="93" t="s">
        <v>199</v>
      </c>
      <c r="B7" s="93"/>
      <c r="C7" s="93"/>
      <c r="D7" s="122" t="s">
        <v>79</v>
      </c>
      <c r="E7" s="94">
        <f>SUM(E8)</f>
        <v>476000</v>
      </c>
    </row>
    <row r="8" spans="1:5" ht="12.75">
      <c r="A8" s="95"/>
      <c r="B8" s="93" t="s">
        <v>198</v>
      </c>
      <c r="C8" s="93"/>
      <c r="D8" s="122" t="s">
        <v>59</v>
      </c>
      <c r="E8" s="94">
        <f>E9</f>
        <v>476000</v>
      </c>
    </row>
    <row r="9" spans="1:5" ht="51">
      <c r="A9" s="95"/>
      <c r="B9" s="93"/>
      <c r="C9" s="93" t="s">
        <v>220</v>
      </c>
      <c r="D9" s="123" t="s">
        <v>221</v>
      </c>
      <c r="E9" s="96">
        <v>476000</v>
      </c>
    </row>
    <row r="10" spans="1:5" ht="12.75">
      <c r="A10" s="97" t="s">
        <v>222</v>
      </c>
      <c r="B10" s="93"/>
      <c r="C10" s="93"/>
      <c r="D10" s="122" t="s">
        <v>81</v>
      </c>
      <c r="E10" s="94">
        <f>SUM(E11)</f>
        <v>2313880</v>
      </c>
    </row>
    <row r="11" spans="1:5" ht="12.75">
      <c r="A11" s="97"/>
      <c r="B11" s="98" t="s">
        <v>223</v>
      </c>
      <c r="C11" s="93"/>
      <c r="D11" s="122" t="s">
        <v>60</v>
      </c>
      <c r="E11" s="94">
        <f>SUM(E12:E14)</f>
        <v>2313880</v>
      </c>
    </row>
    <row r="12" spans="1:5" ht="12.75">
      <c r="A12" s="95"/>
      <c r="B12" s="99"/>
      <c r="C12" s="93" t="s">
        <v>191</v>
      </c>
      <c r="D12" s="123" t="s">
        <v>69</v>
      </c>
      <c r="E12" s="96">
        <v>2000</v>
      </c>
    </row>
    <row r="13" spans="1:5" ht="12.75">
      <c r="A13" s="95"/>
      <c r="B13" s="99"/>
      <c r="C13" s="93" t="s">
        <v>224</v>
      </c>
      <c r="D13" s="123" t="s">
        <v>225</v>
      </c>
      <c r="E13" s="96">
        <v>1861880</v>
      </c>
    </row>
    <row r="14" spans="1:5" ht="51">
      <c r="A14" s="95"/>
      <c r="B14" s="99"/>
      <c r="C14" s="93" t="s">
        <v>190</v>
      </c>
      <c r="D14" s="125" t="s">
        <v>193</v>
      </c>
      <c r="E14" s="96">
        <v>450000</v>
      </c>
    </row>
    <row r="15" spans="1:5" ht="12.75">
      <c r="A15" s="97" t="s">
        <v>226</v>
      </c>
      <c r="B15" s="93"/>
      <c r="C15" s="93"/>
      <c r="D15" s="122" t="s">
        <v>93</v>
      </c>
      <c r="E15" s="94">
        <f>SUM(E16)</f>
        <v>296690</v>
      </c>
    </row>
    <row r="16" spans="1:5" ht="12.75">
      <c r="A16" s="97"/>
      <c r="B16" s="100" t="s">
        <v>176</v>
      </c>
      <c r="C16" s="93"/>
      <c r="D16" s="122" t="s">
        <v>47</v>
      </c>
      <c r="E16" s="94">
        <f>SUM(E17:E19)</f>
        <v>296690</v>
      </c>
    </row>
    <row r="17" spans="1:5" ht="12.75">
      <c r="A17" s="101"/>
      <c r="B17" s="97"/>
      <c r="C17" s="98" t="s">
        <v>182</v>
      </c>
      <c r="D17" s="123" t="s">
        <v>71</v>
      </c>
      <c r="E17" s="96">
        <v>2646</v>
      </c>
    </row>
    <row r="18" spans="1:5" ht="25.5">
      <c r="A18" s="101"/>
      <c r="B18" s="95"/>
      <c r="C18" s="98" t="s">
        <v>227</v>
      </c>
      <c r="D18" s="123" t="s">
        <v>228</v>
      </c>
      <c r="E18" s="96">
        <v>239044</v>
      </c>
    </row>
    <row r="19" spans="1:5" ht="51">
      <c r="A19" s="102"/>
      <c r="B19" s="103"/>
      <c r="C19" s="98" t="s">
        <v>177</v>
      </c>
      <c r="D19" s="123" t="s">
        <v>160</v>
      </c>
      <c r="E19" s="96">
        <v>55000</v>
      </c>
    </row>
    <row r="20" spans="1:5" ht="12.75">
      <c r="A20" s="95" t="s">
        <v>229</v>
      </c>
      <c r="B20" s="99"/>
      <c r="C20" s="97"/>
      <c r="D20" s="126" t="s">
        <v>94</v>
      </c>
      <c r="E20" s="104">
        <f>SUM(E21,E23,E25)</f>
        <v>314277</v>
      </c>
    </row>
    <row r="21" spans="1:5" ht="25.5">
      <c r="A21" s="97"/>
      <c r="B21" s="98" t="s">
        <v>189</v>
      </c>
      <c r="C21" s="93"/>
      <c r="D21" s="122" t="s">
        <v>161</v>
      </c>
      <c r="E21" s="94">
        <f>SUM(E22)</f>
        <v>40000</v>
      </c>
    </row>
    <row r="22" spans="1:5" ht="51">
      <c r="A22" s="95"/>
      <c r="B22" s="98"/>
      <c r="C22" s="93" t="s">
        <v>177</v>
      </c>
      <c r="D22" s="123" t="s">
        <v>160</v>
      </c>
      <c r="E22" s="96">
        <v>40000</v>
      </c>
    </row>
    <row r="23" spans="1:5" ht="12.75">
      <c r="A23" s="95"/>
      <c r="B23" s="98" t="s">
        <v>230</v>
      </c>
      <c r="C23" s="93"/>
      <c r="D23" s="122" t="s">
        <v>96</v>
      </c>
      <c r="E23" s="94">
        <f>SUM(E24)</f>
        <v>10000</v>
      </c>
    </row>
    <row r="24" spans="1:5" ht="51">
      <c r="A24" s="95"/>
      <c r="B24" s="98"/>
      <c r="C24" s="93" t="s">
        <v>177</v>
      </c>
      <c r="D24" s="123" t="s">
        <v>231</v>
      </c>
      <c r="E24" s="96">
        <v>10000</v>
      </c>
    </row>
    <row r="25" spans="1:5" ht="12.75">
      <c r="A25" s="95"/>
      <c r="B25" s="98" t="s">
        <v>232</v>
      </c>
      <c r="C25" s="93"/>
      <c r="D25" s="122" t="s">
        <v>97</v>
      </c>
      <c r="E25" s="94">
        <f>SUM(E26:E26)</f>
        <v>264277</v>
      </c>
    </row>
    <row r="26" spans="1:5" ht="51">
      <c r="A26" s="103"/>
      <c r="B26" s="98"/>
      <c r="C26" s="98" t="s">
        <v>177</v>
      </c>
      <c r="D26" s="123" t="s">
        <v>160</v>
      </c>
      <c r="E26" s="96">
        <v>264277</v>
      </c>
    </row>
    <row r="27" spans="1:5" ht="12.75">
      <c r="A27" s="97" t="s">
        <v>233</v>
      </c>
      <c r="B27" s="93"/>
      <c r="C27" s="93"/>
      <c r="D27" s="122" t="s">
        <v>31</v>
      </c>
      <c r="E27" s="94">
        <f>SUM(E28,E30,E37)</f>
        <v>2064163</v>
      </c>
    </row>
    <row r="28" spans="1:5" ht="12.75">
      <c r="A28" s="93"/>
      <c r="B28" s="98" t="s">
        <v>234</v>
      </c>
      <c r="C28" s="93"/>
      <c r="D28" s="122" t="s">
        <v>32</v>
      </c>
      <c r="E28" s="94">
        <f>E29</f>
        <v>206163</v>
      </c>
    </row>
    <row r="29" spans="1:5" ht="51">
      <c r="A29" s="93" t="s">
        <v>233</v>
      </c>
      <c r="B29" s="98" t="s">
        <v>234</v>
      </c>
      <c r="C29" s="93" t="s">
        <v>177</v>
      </c>
      <c r="D29" s="123" t="s">
        <v>160</v>
      </c>
      <c r="E29" s="96">
        <v>206163</v>
      </c>
    </row>
    <row r="30" spans="1:5" ht="12.75">
      <c r="A30" s="95"/>
      <c r="B30" s="99" t="s">
        <v>172</v>
      </c>
      <c r="C30" s="103"/>
      <c r="D30" s="127" t="s">
        <v>33</v>
      </c>
      <c r="E30" s="105">
        <f>SUM(E31:E36)</f>
        <v>1830000</v>
      </c>
    </row>
    <row r="31" spans="1:5" ht="12.75">
      <c r="A31" s="95"/>
      <c r="B31" s="100"/>
      <c r="C31" s="98" t="s">
        <v>235</v>
      </c>
      <c r="D31" s="123" t="s">
        <v>236</v>
      </c>
      <c r="E31" s="96">
        <v>1500000</v>
      </c>
    </row>
    <row r="32" spans="1:5" ht="12.75">
      <c r="A32" s="95"/>
      <c r="B32" s="99"/>
      <c r="C32" s="98" t="s">
        <v>237</v>
      </c>
      <c r="D32" s="123" t="s">
        <v>238</v>
      </c>
      <c r="E32" s="96">
        <v>0</v>
      </c>
    </row>
    <row r="33" spans="1:5" ht="12.75">
      <c r="A33" s="95"/>
      <c r="B33" s="99"/>
      <c r="C33" s="98" t="s">
        <v>239</v>
      </c>
      <c r="D33" s="123" t="s">
        <v>240</v>
      </c>
      <c r="E33" s="96">
        <v>0</v>
      </c>
    </row>
    <row r="34" spans="1:5" ht="12.75">
      <c r="A34" s="95"/>
      <c r="B34" s="99"/>
      <c r="C34" s="98" t="s">
        <v>182</v>
      </c>
      <c r="D34" s="123" t="s">
        <v>71</v>
      </c>
      <c r="E34" s="96">
        <v>100000</v>
      </c>
    </row>
    <row r="35" spans="1:5" ht="51">
      <c r="A35" s="95"/>
      <c r="B35" s="99"/>
      <c r="C35" s="98" t="s">
        <v>241</v>
      </c>
      <c r="D35" s="123" t="s">
        <v>242</v>
      </c>
      <c r="E35" s="96">
        <v>230000</v>
      </c>
    </row>
    <row r="36" spans="1:5" ht="12.75">
      <c r="A36" s="95"/>
      <c r="B36" s="106"/>
      <c r="C36" s="98" t="s">
        <v>243</v>
      </c>
      <c r="D36" s="123"/>
      <c r="E36" s="96"/>
    </row>
    <row r="37" spans="1:5" ht="12.75">
      <c r="A37" s="95"/>
      <c r="B37" s="98" t="s">
        <v>244</v>
      </c>
      <c r="C37" s="93"/>
      <c r="D37" s="122" t="s">
        <v>245</v>
      </c>
      <c r="E37" s="94">
        <f>E38</f>
        <v>28000</v>
      </c>
    </row>
    <row r="38" spans="1:5" ht="51">
      <c r="A38" s="103"/>
      <c r="B38" s="98"/>
      <c r="C38" s="93" t="s">
        <v>177</v>
      </c>
      <c r="D38" s="123" t="s">
        <v>160</v>
      </c>
      <c r="E38" s="96">
        <v>28000</v>
      </c>
    </row>
    <row r="39" spans="1:5" ht="38.25">
      <c r="A39" s="103" t="s">
        <v>246</v>
      </c>
      <c r="B39" s="98"/>
      <c r="C39" s="93"/>
      <c r="D39" s="128" t="s">
        <v>247</v>
      </c>
      <c r="E39" s="107">
        <v>0</v>
      </c>
    </row>
    <row r="40" spans="1:5" ht="63.75">
      <c r="A40" s="95"/>
      <c r="B40" s="98" t="s">
        <v>248</v>
      </c>
      <c r="C40" s="93"/>
      <c r="D40" s="128" t="s">
        <v>249</v>
      </c>
      <c r="E40" s="107">
        <f>SUM(E41)</f>
        <v>0</v>
      </c>
    </row>
    <row r="41" spans="1:5" ht="51">
      <c r="A41" s="95"/>
      <c r="B41" s="98"/>
      <c r="C41" s="93" t="s">
        <v>177</v>
      </c>
      <c r="D41" s="123" t="s">
        <v>160</v>
      </c>
      <c r="E41" s="96">
        <v>0</v>
      </c>
    </row>
    <row r="42" spans="1:5" ht="25.5">
      <c r="A42" s="97" t="s">
        <v>250</v>
      </c>
      <c r="B42" s="98"/>
      <c r="C42" s="93"/>
      <c r="D42" s="122" t="s">
        <v>34</v>
      </c>
      <c r="E42" s="94">
        <f>SUM(E43)</f>
        <v>3321000</v>
      </c>
    </row>
    <row r="43" spans="1:5" ht="25.5">
      <c r="A43" s="97"/>
      <c r="B43" s="100" t="s">
        <v>173</v>
      </c>
      <c r="C43" s="98"/>
      <c r="D43" s="122" t="s">
        <v>35</v>
      </c>
      <c r="E43" s="94">
        <f>SUM(E44:E46)</f>
        <v>3321000</v>
      </c>
    </row>
    <row r="44" spans="1:5" ht="12.75">
      <c r="A44" s="95"/>
      <c r="B44" s="100"/>
      <c r="C44" s="98" t="s">
        <v>191</v>
      </c>
      <c r="D44" s="123" t="s">
        <v>69</v>
      </c>
      <c r="E44" s="96">
        <v>3000</v>
      </c>
    </row>
    <row r="45" spans="1:5" ht="51">
      <c r="A45" s="95"/>
      <c r="B45" s="99"/>
      <c r="C45" s="98" t="s">
        <v>177</v>
      </c>
      <c r="D45" s="123" t="s">
        <v>160</v>
      </c>
      <c r="E45" s="96">
        <v>2968000</v>
      </c>
    </row>
    <row r="46" spans="1:5" ht="63.75">
      <c r="A46" s="95"/>
      <c r="B46" s="99"/>
      <c r="C46" s="106" t="s">
        <v>187</v>
      </c>
      <c r="D46" s="125" t="s">
        <v>188</v>
      </c>
      <c r="E46" s="108">
        <v>350000</v>
      </c>
    </row>
    <row r="47" spans="1:5" ht="63.75">
      <c r="A47" s="97" t="s">
        <v>251</v>
      </c>
      <c r="B47" s="93"/>
      <c r="C47" s="93"/>
      <c r="D47" s="122" t="s">
        <v>252</v>
      </c>
      <c r="E47" s="94">
        <f>E48</f>
        <v>8977837</v>
      </c>
    </row>
    <row r="48" spans="1:5" ht="25.5">
      <c r="A48" s="97"/>
      <c r="B48" s="100" t="s">
        <v>253</v>
      </c>
      <c r="C48" s="93"/>
      <c r="D48" s="122" t="s">
        <v>254</v>
      </c>
      <c r="E48" s="94">
        <f>SUM(E49:E50)</f>
        <v>8977837</v>
      </c>
    </row>
    <row r="49" spans="1:5" ht="12.75">
      <c r="A49" s="95"/>
      <c r="B49" s="100"/>
      <c r="C49" s="106" t="s">
        <v>255</v>
      </c>
      <c r="D49" s="129" t="s">
        <v>256</v>
      </c>
      <c r="E49" s="108">
        <v>8751837</v>
      </c>
    </row>
    <row r="50" spans="1:5" ht="12.75">
      <c r="A50" s="103"/>
      <c r="B50" s="106"/>
      <c r="C50" s="98" t="s">
        <v>257</v>
      </c>
      <c r="D50" s="123" t="s">
        <v>258</v>
      </c>
      <c r="E50" s="96">
        <v>226000</v>
      </c>
    </row>
    <row r="51" spans="1:5" ht="12.75">
      <c r="A51" s="95" t="s">
        <v>259</v>
      </c>
      <c r="B51" s="103"/>
      <c r="C51" s="93"/>
      <c r="D51" s="122" t="s">
        <v>124</v>
      </c>
      <c r="E51" s="94">
        <f>SUM(E52,E56,E58,E60)</f>
        <v>34455848</v>
      </c>
    </row>
    <row r="52" spans="1:5" ht="25.5">
      <c r="A52" s="97"/>
      <c r="B52" s="98" t="s">
        <v>195</v>
      </c>
      <c r="C52" s="93"/>
      <c r="D52" s="122" t="s">
        <v>48</v>
      </c>
      <c r="E52" s="94">
        <f>E53</f>
        <v>28703047</v>
      </c>
    </row>
    <row r="53" spans="1:5" ht="12.75">
      <c r="A53" s="95"/>
      <c r="B53" s="98"/>
      <c r="C53" s="93" t="s">
        <v>196</v>
      </c>
      <c r="D53" s="123" t="s">
        <v>51</v>
      </c>
      <c r="E53" s="96">
        <v>28703047</v>
      </c>
    </row>
    <row r="54" spans="1:5" ht="12.75">
      <c r="A54" s="95"/>
      <c r="B54" s="98" t="s">
        <v>260</v>
      </c>
      <c r="C54" s="93"/>
      <c r="D54" s="123"/>
      <c r="E54" s="107">
        <f>SUM(E55)</f>
        <v>0</v>
      </c>
    </row>
    <row r="55" spans="1:5" ht="12.75">
      <c r="A55" s="95"/>
      <c r="B55" s="98"/>
      <c r="C55" s="93" t="s">
        <v>261</v>
      </c>
      <c r="D55" s="123"/>
      <c r="E55" s="96"/>
    </row>
    <row r="56" spans="1:5" ht="25.5">
      <c r="A56" s="95"/>
      <c r="B56" s="98" t="s">
        <v>262</v>
      </c>
      <c r="C56" s="93"/>
      <c r="D56" s="122" t="s">
        <v>263</v>
      </c>
      <c r="E56" s="94">
        <f>E57</f>
        <v>3968180</v>
      </c>
    </row>
    <row r="57" spans="1:5" ht="12.75">
      <c r="A57" s="95"/>
      <c r="B57" s="98"/>
      <c r="C57" s="93" t="s">
        <v>196</v>
      </c>
      <c r="D57" s="123" t="s">
        <v>51</v>
      </c>
      <c r="E57" s="96">
        <v>3968180</v>
      </c>
    </row>
    <row r="58" spans="1:5" ht="12.75">
      <c r="A58" s="95"/>
      <c r="B58" s="98" t="s">
        <v>197</v>
      </c>
      <c r="C58" s="93"/>
      <c r="D58" s="122" t="s">
        <v>162</v>
      </c>
      <c r="E58" s="94">
        <f>E59</f>
        <v>50000</v>
      </c>
    </row>
    <row r="59" spans="1:5" ht="12.75">
      <c r="A59" s="95"/>
      <c r="B59" s="98"/>
      <c r="C59" s="93" t="s">
        <v>191</v>
      </c>
      <c r="D59" s="123" t="s">
        <v>69</v>
      </c>
      <c r="E59" s="96">
        <v>50000</v>
      </c>
    </row>
    <row r="60" spans="1:5" ht="25.5">
      <c r="A60" s="95"/>
      <c r="B60" s="106" t="s">
        <v>264</v>
      </c>
      <c r="C60" s="103"/>
      <c r="D60" s="127" t="s">
        <v>265</v>
      </c>
      <c r="E60" s="94">
        <f>E61</f>
        <v>1734621</v>
      </c>
    </row>
    <row r="61" spans="1:5" ht="12.75">
      <c r="A61" s="103"/>
      <c r="B61" s="98"/>
      <c r="C61" s="93" t="s">
        <v>196</v>
      </c>
      <c r="D61" s="123" t="s">
        <v>51</v>
      </c>
      <c r="E61" s="96">
        <v>1734621</v>
      </c>
    </row>
    <row r="62" spans="1:5" ht="12.75">
      <c r="A62" s="95" t="s">
        <v>266</v>
      </c>
      <c r="B62" s="98"/>
      <c r="C62" s="93"/>
      <c r="D62" s="122" t="s">
        <v>127</v>
      </c>
      <c r="E62" s="94">
        <f>SUM(E63,E67,E73,E81,E87)</f>
        <v>814927</v>
      </c>
    </row>
    <row r="63" spans="1:5" ht="12.75">
      <c r="A63" s="109"/>
      <c r="B63" s="100" t="s">
        <v>267</v>
      </c>
      <c r="C63" s="93"/>
      <c r="D63" s="122" t="s">
        <v>128</v>
      </c>
      <c r="E63" s="94">
        <f>SUM(E64:E66)</f>
        <v>8930</v>
      </c>
    </row>
    <row r="64" spans="1:5" ht="76.5">
      <c r="A64" s="110"/>
      <c r="B64" s="100"/>
      <c r="C64" s="98" t="s">
        <v>200</v>
      </c>
      <c r="D64" s="123" t="s">
        <v>268</v>
      </c>
      <c r="E64" s="96">
        <v>5630</v>
      </c>
    </row>
    <row r="65" spans="1:5" ht="12.75">
      <c r="A65" s="103"/>
      <c r="B65" s="106"/>
      <c r="C65" s="98" t="s">
        <v>191</v>
      </c>
      <c r="D65" s="123" t="s">
        <v>69</v>
      </c>
      <c r="E65" s="96">
        <v>2000</v>
      </c>
    </row>
    <row r="66" spans="1:5" ht="12.75">
      <c r="A66" s="97" t="s">
        <v>266</v>
      </c>
      <c r="B66" s="98" t="s">
        <v>267</v>
      </c>
      <c r="C66" s="98" t="s">
        <v>180</v>
      </c>
      <c r="D66" s="123" t="s">
        <v>53</v>
      </c>
      <c r="E66" s="96">
        <v>1300</v>
      </c>
    </row>
    <row r="67" spans="1:5" ht="12.75">
      <c r="A67" s="109"/>
      <c r="B67" s="99" t="s">
        <v>269</v>
      </c>
      <c r="C67" s="103"/>
      <c r="D67" s="127" t="s">
        <v>129</v>
      </c>
      <c r="E67" s="105">
        <f>SUM(E68:E72)</f>
        <v>22665</v>
      </c>
    </row>
    <row r="68" spans="1:5" ht="76.5">
      <c r="A68" s="110"/>
      <c r="B68" s="100"/>
      <c r="C68" s="98" t="s">
        <v>200</v>
      </c>
      <c r="D68" s="123" t="s">
        <v>268</v>
      </c>
      <c r="E68" s="96">
        <v>17065</v>
      </c>
    </row>
    <row r="69" spans="1:5" ht="12.75">
      <c r="A69" s="110"/>
      <c r="B69" s="99"/>
      <c r="C69" s="98" t="s">
        <v>191</v>
      </c>
      <c r="D69" s="123" t="s">
        <v>69</v>
      </c>
      <c r="E69" s="96">
        <v>2000</v>
      </c>
    </row>
    <row r="70" spans="1:5" ht="12.75">
      <c r="A70" s="95"/>
      <c r="B70" s="99"/>
      <c r="C70" s="98" t="s">
        <v>180</v>
      </c>
      <c r="D70" s="123" t="s">
        <v>53</v>
      </c>
      <c r="E70" s="96">
        <v>3600</v>
      </c>
    </row>
    <row r="71" spans="1:5" ht="12.75">
      <c r="A71" s="95"/>
      <c r="B71" s="106"/>
      <c r="C71" s="98" t="s">
        <v>270</v>
      </c>
      <c r="D71" s="123"/>
      <c r="E71" s="96"/>
    </row>
    <row r="72" spans="1:5" ht="12.75">
      <c r="A72" s="95"/>
      <c r="B72" s="106"/>
      <c r="C72" s="98" t="s">
        <v>271</v>
      </c>
      <c r="D72" s="123"/>
      <c r="E72" s="96"/>
    </row>
    <row r="73" spans="1:5" ht="12.75">
      <c r="A73" s="111"/>
      <c r="B73" s="99" t="s">
        <v>16</v>
      </c>
      <c r="C73" s="93"/>
      <c r="D73" s="122" t="s">
        <v>17</v>
      </c>
      <c r="E73" s="94">
        <f>SUM(E74:E80)</f>
        <v>173831</v>
      </c>
    </row>
    <row r="74" spans="1:5" ht="76.5">
      <c r="A74" s="95"/>
      <c r="B74" s="100"/>
      <c r="C74" s="98" t="s">
        <v>200</v>
      </c>
      <c r="D74" s="123" t="s">
        <v>268</v>
      </c>
      <c r="E74" s="96">
        <v>91134</v>
      </c>
    </row>
    <row r="75" spans="1:5" ht="12.75">
      <c r="A75" s="95"/>
      <c r="B75" s="99"/>
      <c r="C75" s="98" t="s">
        <v>182</v>
      </c>
      <c r="D75" s="123" t="s">
        <v>71</v>
      </c>
      <c r="E75" s="96">
        <v>21000</v>
      </c>
    </row>
    <row r="76" spans="1:5" ht="12.75">
      <c r="A76" s="110"/>
      <c r="B76" s="99"/>
      <c r="C76" s="106" t="s">
        <v>191</v>
      </c>
      <c r="D76" s="129" t="s">
        <v>69</v>
      </c>
      <c r="E76" s="108">
        <v>13404</v>
      </c>
    </row>
    <row r="77" spans="1:5" ht="12.75">
      <c r="A77" s="110"/>
      <c r="B77" s="99"/>
      <c r="C77" s="98" t="s">
        <v>180</v>
      </c>
      <c r="D77" s="123" t="s">
        <v>53</v>
      </c>
      <c r="E77" s="96">
        <v>20043</v>
      </c>
    </row>
    <row r="78" spans="1:5" ht="51">
      <c r="A78" s="95"/>
      <c r="B78" s="99"/>
      <c r="C78" s="98" t="s">
        <v>178</v>
      </c>
      <c r="D78" s="123" t="s">
        <v>164</v>
      </c>
      <c r="E78" s="96">
        <v>28250</v>
      </c>
    </row>
    <row r="79" spans="1:5" ht="12.75">
      <c r="A79" s="110"/>
      <c r="B79" s="99"/>
      <c r="C79" s="106" t="s">
        <v>272</v>
      </c>
      <c r="D79" s="129"/>
      <c r="E79" s="108"/>
    </row>
    <row r="80" spans="1:5" ht="38.25">
      <c r="A80" s="110"/>
      <c r="B80" s="99"/>
      <c r="C80" s="95" t="s">
        <v>273</v>
      </c>
      <c r="D80" s="130" t="s">
        <v>165</v>
      </c>
      <c r="E80" s="112">
        <v>0</v>
      </c>
    </row>
    <row r="81" spans="1:5" ht="38.25">
      <c r="A81" s="95"/>
      <c r="B81" s="98" t="s">
        <v>274</v>
      </c>
      <c r="C81" s="93"/>
      <c r="D81" s="122" t="s">
        <v>25</v>
      </c>
      <c r="E81" s="94">
        <f>SUM(E82:E86)</f>
        <v>42681</v>
      </c>
    </row>
    <row r="82" spans="1:5" ht="76.5">
      <c r="A82" s="95"/>
      <c r="B82" s="99"/>
      <c r="C82" s="106" t="s">
        <v>200</v>
      </c>
      <c r="D82" s="129" t="s">
        <v>268</v>
      </c>
      <c r="E82" s="108">
        <v>2066</v>
      </c>
    </row>
    <row r="83" spans="1:5" ht="12.75">
      <c r="A83" s="110"/>
      <c r="B83" s="99"/>
      <c r="C83" s="106" t="s">
        <v>182</v>
      </c>
      <c r="D83" s="129" t="s">
        <v>71</v>
      </c>
      <c r="E83" s="108">
        <v>33000</v>
      </c>
    </row>
    <row r="84" spans="1:5" ht="12.75">
      <c r="A84" s="110"/>
      <c r="B84" s="99"/>
      <c r="C84" s="98" t="s">
        <v>191</v>
      </c>
      <c r="D84" s="123" t="s">
        <v>69</v>
      </c>
      <c r="E84" s="96">
        <v>400</v>
      </c>
    </row>
    <row r="85" spans="1:5" ht="12.75">
      <c r="A85" s="110"/>
      <c r="B85" s="99"/>
      <c r="C85" s="98" t="s">
        <v>180</v>
      </c>
      <c r="D85" s="125" t="s">
        <v>53</v>
      </c>
      <c r="E85" s="96">
        <v>7215</v>
      </c>
    </row>
    <row r="86" spans="1:5" ht="38.25">
      <c r="A86" s="95"/>
      <c r="B86" s="106"/>
      <c r="C86" s="98" t="s">
        <v>273</v>
      </c>
      <c r="D86" s="123" t="s">
        <v>165</v>
      </c>
      <c r="E86" s="96"/>
    </row>
    <row r="87" spans="1:5" ht="12.75">
      <c r="A87" s="95"/>
      <c r="B87" s="98" t="s">
        <v>275</v>
      </c>
      <c r="C87" s="98"/>
      <c r="D87" s="122" t="s">
        <v>211</v>
      </c>
      <c r="E87" s="107">
        <f>SUM(E88)</f>
        <v>566820</v>
      </c>
    </row>
    <row r="88" spans="1:5" ht="12.75">
      <c r="A88" s="103"/>
      <c r="B88" s="98"/>
      <c r="C88" s="98" t="s">
        <v>182</v>
      </c>
      <c r="D88" s="125" t="s">
        <v>71</v>
      </c>
      <c r="E88" s="96">
        <v>566820</v>
      </c>
    </row>
    <row r="89" spans="1:5" ht="12.75">
      <c r="A89" s="95" t="s">
        <v>276</v>
      </c>
      <c r="B89" s="103"/>
      <c r="C89" s="93"/>
      <c r="D89" s="122" t="s">
        <v>135</v>
      </c>
      <c r="E89" s="94">
        <f>SUM(E90)</f>
        <v>1228000</v>
      </c>
    </row>
    <row r="90" spans="1:5" ht="51">
      <c r="A90" s="97"/>
      <c r="B90" s="98" t="s">
        <v>183</v>
      </c>
      <c r="C90" s="93"/>
      <c r="D90" s="122" t="s">
        <v>166</v>
      </c>
      <c r="E90" s="94">
        <f>E91</f>
        <v>1228000</v>
      </c>
    </row>
    <row r="91" spans="1:5" ht="51">
      <c r="A91" s="113"/>
      <c r="B91" s="98"/>
      <c r="C91" s="93" t="s">
        <v>177</v>
      </c>
      <c r="D91" s="123" t="s">
        <v>160</v>
      </c>
      <c r="E91" s="96">
        <v>1228000</v>
      </c>
    </row>
    <row r="92" spans="1:5" ht="12.75">
      <c r="A92" s="95" t="s">
        <v>277</v>
      </c>
      <c r="B92" s="93"/>
      <c r="C92" s="93"/>
      <c r="D92" s="122" t="s">
        <v>29</v>
      </c>
      <c r="E92" s="94">
        <f>SUM(E93,E99,E107,E111,E119)</f>
        <v>4927579</v>
      </c>
    </row>
    <row r="93" spans="1:5" ht="12.75">
      <c r="A93" s="97"/>
      <c r="B93" s="100" t="s">
        <v>174</v>
      </c>
      <c r="C93" s="93"/>
      <c r="D93" s="122" t="s">
        <v>30</v>
      </c>
      <c r="E93" s="94">
        <f>SUM(E94:E98)</f>
        <v>33164</v>
      </c>
    </row>
    <row r="94" spans="1:5" ht="38.25">
      <c r="A94" s="95"/>
      <c r="B94" s="100"/>
      <c r="C94" s="98" t="s">
        <v>278</v>
      </c>
      <c r="D94" s="123" t="s">
        <v>279</v>
      </c>
      <c r="E94" s="96">
        <v>3000</v>
      </c>
    </row>
    <row r="95" spans="1:5" ht="12.75">
      <c r="A95" s="95"/>
      <c r="B95" s="99"/>
      <c r="C95" s="98" t="s">
        <v>239</v>
      </c>
      <c r="D95" s="123"/>
      <c r="E95" s="96"/>
    </row>
    <row r="96" spans="1:5" ht="12.75">
      <c r="A96" s="95"/>
      <c r="B96" s="99"/>
      <c r="C96" s="98" t="s">
        <v>191</v>
      </c>
      <c r="D96" s="123" t="s">
        <v>69</v>
      </c>
      <c r="E96" s="96"/>
    </row>
    <row r="97" spans="1:5" ht="25.5">
      <c r="A97" s="95"/>
      <c r="B97" s="99"/>
      <c r="C97" s="98" t="s">
        <v>280</v>
      </c>
      <c r="D97" s="123" t="s">
        <v>281</v>
      </c>
      <c r="E97" s="96"/>
    </row>
    <row r="98" spans="1:5" ht="51">
      <c r="A98" s="95"/>
      <c r="B98" s="106"/>
      <c r="C98" s="98" t="s">
        <v>178</v>
      </c>
      <c r="D98" s="123" t="s">
        <v>164</v>
      </c>
      <c r="E98" s="25">
        <v>30164</v>
      </c>
    </row>
    <row r="99" spans="1:5" ht="12.75">
      <c r="A99" s="95"/>
      <c r="B99" s="93" t="s">
        <v>179</v>
      </c>
      <c r="C99" s="93"/>
      <c r="D99" s="122" t="s">
        <v>167</v>
      </c>
      <c r="E99" s="94">
        <f>SUM(E100:E106)</f>
        <v>4353741</v>
      </c>
    </row>
    <row r="100" spans="1:5" ht="76.5">
      <c r="A100" s="103"/>
      <c r="B100" s="106"/>
      <c r="C100" s="98" t="s">
        <v>200</v>
      </c>
      <c r="D100" s="123" t="s">
        <v>268</v>
      </c>
      <c r="E100" s="114">
        <v>5440</v>
      </c>
    </row>
    <row r="101" spans="1:5" ht="12.75">
      <c r="A101" s="93" t="s">
        <v>277</v>
      </c>
      <c r="B101" s="98" t="s">
        <v>179</v>
      </c>
      <c r="C101" s="98" t="s">
        <v>182</v>
      </c>
      <c r="D101" s="123" t="s">
        <v>71</v>
      </c>
      <c r="E101" s="25">
        <v>1495382</v>
      </c>
    </row>
    <row r="102" spans="1:5" ht="12.75">
      <c r="A102" s="95"/>
      <c r="B102" s="99"/>
      <c r="C102" s="106" t="s">
        <v>191</v>
      </c>
      <c r="D102" s="129" t="s">
        <v>69</v>
      </c>
      <c r="E102" s="115">
        <v>2300</v>
      </c>
    </row>
    <row r="103" spans="1:5" ht="12.75">
      <c r="A103" s="95"/>
      <c r="B103" s="99"/>
      <c r="C103" s="98" t="s">
        <v>180</v>
      </c>
      <c r="D103" s="123" t="s">
        <v>53</v>
      </c>
      <c r="E103" s="25">
        <v>41619</v>
      </c>
    </row>
    <row r="104" spans="1:5" ht="38.25">
      <c r="A104" s="95"/>
      <c r="B104" s="106"/>
      <c r="C104" s="98" t="s">
        <v>181</v>
      </c>
      <c r="D104" s="123" t="s">
        <v>52</v>
      </c>
      <c r="E104" s="25">
        <v>2809000</v>
      </c>
    </row>
    <row r="105" spans="1:5" ht="51">
      <c r="A105" s="95"/>
      <c r="B105" s="99"/>
      <c r="C105" s="98" t="s">
        <v>243</v>
      </c>
      <c r="D105" s="123" t="s">
        <v>282</v>
      </c>
      <c r="E105" s="25"/>
    </row>
    <row r="106" spans="1:5" ht="38.25">
      <c r="A106" s="95"/>
      <c r="B106" s="106"/>
      <c r="C106" s="98" t="s">
        <v>283</v>
      </c>
      <c r="D106" s="123" t="s">
        <v>284</v>
      </c>
      <c r="E106" s="25"/>
    </row>
    <row r="107" spans="1:5" ht="12.75">
      <c r="A107" s="95"/>
      <c r="B107" s="99" t="s">
        <v>184</v>
      </c>
      <c r="C107" s="93"/>
      <c r="D107" s="122" t="s">
        <v>144</v>
      </c>
      <c r="E107" s="116">
        <f>SUM(E108:E110)</f>
        <v>430500</v>
      </c>
    </row>
    <row r="108" spans="1:5" ht="12.75">
      <c r="A108" s="95"/>
      <c r="B108" s="100"/>
      <c r="C108" s="106" t="s">
        <v>191</v>
      </c>
      <c r="D108" s="129" t="s">
        <v>69</v>
      </c>
      <c r="E108" s="117">
        <v>500</v>
      </c>
    </row>
    <row r="109" spans="1:5" ht="51">
      <c r="A109" s="95"/>
      <c r="B109" s="106"/>
      <c r="C109" s="98" t="s">
        <v>177</v>
      </c>
      <c r="D109" s="123" t="s">
        <v>160</v>
      </c>
      <c r="E109" s="25">
        <v>430000</v>
      </c>
    </row>
    <row r="110" spans="1:5" ht="38.25">
      <c r="A110" s="95"/>
      <c r="B110" s="106"/>
      <c r="C110" s="98" t="s">
        <v>192</v>
      </c>
      <c r="D110" s="123" t="s">
        <v>194</v>
      </c>
      <c r="E110" s="25"/>
    </row>
    <row r="111" spans="1:5" ht="12.75">
      <c r="A111" s="95"/>
      <c r="B111" s="99" t="s">
        <v>285</v>
      </c>
      <c r="C111" s="103"/>
      <c r="D111" s="127" t="s">
        <v>145</v>
      </c>
      <c r="E111" s="118">
        <f>SUM(E112:E114)</f>
        <v>109174</v>
      </c>
    </row>
    <row r="112" spans="1:5" ht="38.25">
      <c r="A112" s="95"/>
      <c r="B112" s="100"/>
      <c r="C112" s="98" t="s">
        <v>278</v>
      </c>
      <c r="D112" s="123" t="s">
        <v>279</v>
      </c>
      <c r="E112" s="25">
        <v>20000</v>
      </c>
    </row>
    <row r="113" spans="1:5" ht="12.75">
      <c r="A113" s="95"/>
      <c r="B113" s="99"/>
      <c r="C113" s="98" t="s">
        <v>182</v>
      </c>
      <c r="D113" s="123" t="s">
        <v>71</v>
      </c>
      <c r="E113" s="25">
        <v>20000</v>
      </c>
    </row>
    <row r="114" spans="1:5" ht="51">
      <c r="A114" s="95"/>
      <c r="B114" s="106"/>
      <c r="C114" s="98" t="s">
        <v>286</v>
      </c>
      <c r="D114" s="123" t="s">
        <v>287</v>
      </c>
      <c r="E114" s="25">
        <v>69174</v>
      </c>
    </row>
    <row r="115" spans="1:5" ht="12.75">
      <c r="A115" s="95"/>
      <c r="B115" s="106" t="s">
        <v>288</v>
      </c>
      <c r="C115" s="98"/>
      <c r="D115" s="123"/>
      <c r="E115" s="116">
        <f>SUM(E116)</f>
        <v>0</v>
      </c>
    </row>
    <row r="116" spans="1:5" ht="12.75">
      <c r="A116" s="95"/>
      <c r="B116" s="106"/>
      <c r="C116" s="98" t="s">
        <v>177</v>
      </c>
      <c r="D116" s="123"/>
      <c r="E116" s="25"/>
    </row>
    <row r="117" spans="1:5" ht="12.75">
      <c r="A117" s="95"/>
      <c r="B117" s="106" t="s">
        <v>289</v>
      </c>
      <c r="C117" s="98"/>
      <c r="D117" s="123"/>
      <c r="E117" s="116">
        <f>SUM(E118)</f>
        <v>0</v>
      </c>
    </row>
    <row r="118" spans="1:5" ht="12.75">
      <c r="A118" s="95"/>
      <c r="B118" s="106"/>
      <c r="C118" s="98" t="s">
        <v>177</v>
      </c>
      <c r="D118" s="123"/>
      <c r="E118" s="25"/>
    </row>
    <row r="119" spans="1:5" ht="12.75">
      <c r="A119" s="95"/>
      <c r="B119" s="98" t="s">
        <v>175</v>
      </c>
      <c r="C119" s="93"/>
      <c r="D119" s="122" t="s">
        <v>168</v>
      </c>
      <c r="E119" s="94">
        <f>SUM(E120:E120)</f>
        <v>1000</v>
      </c>
    </row>
    <row r="120" spans="1:5" ht="12.75">
      <c r="A120" s="95"/>
      <c r="B120" s="99"/>
      <c r="C120" s="103" t="s">
        <v>191</v>
      </c>
      <c r="D120" s="129" t="s">
        <v>69</v>
      </c>
      <c r="E120" s="115">
        <v>1000</v>
      </c>
    </row>
    <row r="121" spans="1:5" ht="12.75">
      <c r="A121" s="95"/>
      <c r="B121" s="100"/>
      <c r="C121" s="97" t="s">
        <v>181</v>
      </c>
      <c r="D121" s="131"/>
      <c r="E121" s="119"/>
    </row>
    <row r="122" spans="1:5" ht="25.5">
      <c r="A122" s="93">
        <v>853</v>
      </c>
      <c r="B122" s="98"/>
      <c r="C122" s="93"/>
      <c r="D122" s="122" t="s">
        <v>147</v>
      </c>
      <c r="E122" s="94">
        <f>SUM(E126:E129)</f>
        <v>645000</v>
      </c>
    </row>
    <row r="123" spans="1:5" ht="12.75">
      <c r="A123" s="95"/>
      <c r="B123" s="99" t="s">
        <v>290</v>
      </c>
      <c r="C123" s="103"/>
      <c r="D123" s="127"/>
      <c r="E123" s="105">
        <f>SUM(E124)</f>
        <v>0</v>
      </c>
    </row>
    <row r="124" spans="1:5" ht="12.75">
      <c r="A124" s="95"/>
      <c r="B124" s="100"/>
      <c r="C124" s="93" t="s">
        <v>177</v>
      </c>
      <c r="D124" s="122"/>
      <c r="E124" s="94"/>
    </row>
    <row r="125" spans="1:5" ht="12.75">
      <c r="A125" s="97"/>
      <c r="B125" s="100" t="s">
        <v>186</v>
      </c>
      <c r="C125" s="93"/>
      <c r="D125" s="122" t="s">
        <v>169</v>
      </c>
      <c r="E125" s="94">
        <f>SUM(E126:E129)</f>
        <v>645000</v>
      </c>
    </row>
    <row r="126" spans="1:5" ht="12.75">
      <c r="A126" s="95"/>
      <c r="B126" s="100"/>
      <c r="C126" s="98" t="s">
        <v>191</v>
      </c>
      <c r="D126" s="123" t="s">
        <v>69</v>
      </c>
      <c r="E126" s="25">
        <v>2000</v>
      </c>
    </row>
    <row r="127" spans="1:5" ht="12.75">
      <c r="A127" s="95"/>
      <c r="B127" s="99"/>
      <c r="C127" s="98" t="s">
        <v>180</v>
      </c>
      <c r="D127" s="123" t="s">
        <v>53</v>
      </c>
      <c r="E127" s="25">
        <v>69000</v>
      </c>
    </row>
    <row r="128" spans="1:5" ht="63.75">
      <c r="A128" s="95"/>
      <c r="B128" s="99"/>
      <c r="C128" s="98" t="s">
        <v>291</v>
      </c>
      <c r="D128" s="123" t="s">
        <v>292</v>
      </c>
      <c r="E128" s="25">
        <v>574000</v>
      </c>
    </row>
    <row r="129" spans="1:5" ht="38.25">
      <c r="A129" s="95"/>
      <c r="B129" s="99"/>
      <c r="C129" s="106" t="s">
        <v>273</v>
      </c>
      <c r="D129" s="129" t="s">
        <v>165</v>
      </c>
      <c r="E129" s="115"/>
    </row>
    <row r="130" spans="1:5" ht="12.75">
      <c r="A130" s="95"/>
      <c r="B130" s="106" t="s">
        <v>293</v>
      </c>
      <c r="C130" s="106"/>
      <c r="D130" s="129"/>
      <c r="E130" s="105">
        <f>SUM(E131)</f>
        <v>0</v>
      </c>
    </row>
    <row r="131" spans="1:5" ht="12.75">
      <c r="A131" s="95"/>
      <c r="B131" s="106"/>
      <c r="C131" s="106" t="s">
        <v>177</v>
      </c>
      <c r="D131" s="129"/>
      <c r="E131" s="115"/>
    </row>
    <row r="132" spans="1:5" ht="12.75">
      <c r="A132" s="97" t="s">
        <v>294</v>
      </c>
      <c r="B132" s="93"/>
      <c r="C132" s="93"/>
      <c r="D132" s="122" t="s">
        <v>148</v>
      </c>
      <c r="E132" s="94">
        <f>SUM(E133,E137,E140)</f>
        <v>30320</v>
      </c>
    </row>
    <row r="133" spans="1:5" ht="25.5">
      <c r="A133" s="97"/>
      <c r="B133" s="100" t="s">
        <v>185</v>
      </c>
      <c r="C133" s="93"/>
      <c r="D133" s="122" t="s">
        <v>170</v>
      </c>
      <c r="E133" s="94">
        <f>SUM(E134:E136)</f>
        <v>1920</v>
      </c>
    </row>
    <row r="134" spans="1:5" ht="51">
      <c r="A134" s="95"/>
      <c r="B134" s="100"/>
      <c r="C134" s="106" t="s">
        <v>200</v>
      </c>
      <c r="D134" s="129" t="s">
        <v>163</v>
      </c>
      <c r="E134" s="108"/>
    </row>
    <row r="135" spans="1:5" ht="12.75">
      <c r="A135" s="95"/>
      <c r="B135" s="100"/>
      <c r="C135" s="106" t="s">
        <v>182</v>
      </c>
      <c r="D135" s="129" t="s">
        <v>71</v>
      </c>
      <c r="E135" s="108">
        <v>1920</v>
      </c>
    </row>
    <row r="136" spans="1:5" ht="12.75">
      <c r="A136" s="95"/>
      <c r="B136" s="99"/>
      <c r="C136" s="98" t="s">
        <v>191</v>
      </c>
      <c r="D136" s="123" t="s">
        <v>69</v>
      </c>
      <c r="E136" s="96"/>
    </row>
    <row r="137" spans="1:5" ht="25.5">
      <c r="A137" s="95"/>
      <c r="B137" s="93" t="s">
        <v>295</v>
      </c>
      <c r="C137" s="103"/>
      <c r="D137" s="127" t="s">
        <v>63</v>
      </c>
      <c r="E137" s="105">
        <f>SUM(E138:E139)</f>
        <v>400</v>
      </c>
    </row>
    <row r="138" spans="1:5" ht="12.75">
      <c r="A138" s="95"/>
      <c r="B138" s="100"/>
      <c r="C138" s="98" t="s">
        <v>191</v>
      </c>
      <c r="D138" s="123" t="s">
        <v>69</v>
      </c>
      <c r="E138" s="96">
        <v>400</v>
      </c>
    </row>
    <row r="139" spans="1:5" ht="12.75">
      <c r="A139" s="95"/>
      <c r="B139" s="99"/>
      <c r="C139" s="98" t="s">
        <v>180</v>
      </c>
      <c r="D139" s="123" t="s">
        <v>53</v>
      </c>
      <c r="E139" s="96"/>
    </row>
    <row r="140" spans="1:5" ht="12.75">
      <c r="A140" s="95"/>
      <c r="B140" s="93" t="s">
        <v>296</v>
      </c>
      <c r="C140" s="98"/>
      <c r="D140" s="122" t="s">
        <v>297</v>
      </c>
      <c r="E140" s="94">
        <f>SUM(E141:E141)</f>
        <v>28000</v>
      </c>
    </row>
    <row r="141" spans="1:5" ht="12.75">
      <c r="A141" s="103"/>
      <c r="B141" s="106"/>
      <c r="C141" s="98" t="s">
        <v>182</v>
      </c>
      <c r="D141" s="123" t="s">
        <v>71</v>
      </c>
      <c r="E141" s="96">
        <v>28000</v>
      </c>
    </row>
    <row r="142" spans="1:5" ht="15">
      <c r="A142" s="241" t="s">
        <v>298</v>
      </c>
      <c r="B142" s="242"/>
      <c r="C142" s="242"/>
      <c r="D142" s="242"/>
      <c r="E142" s="120">
        <f>SUM(E132,E122,E92,E89,E62,E51,E47,E42,E27,E20,E15,E10,E7,E4,E39)</f>
        <v>59875521</v>
      </c>
    </row>
    <row r="143" spans="1:5" ht="15">
      <c r="A143" s="243" t="s">
        <v>299</v>
      </c>
      <c r="B143" s="243"/>
      <c r="C143" s="243"/>
      <c r="D143" s="243"/>
      <c r="E143" s="121"/>
    </row>
    <row r="144" spans="1:5" ht="12.75">
      <c r="A144" s="224" t="s">
        <v>300</v>
      </c>
      <c r="B144" s="225"/>
      <c r="C144" s="226" t="s">
        <v>301</v>
      </c>
      <c r="D144" s="227"/>
      <c r="E144" s="2">
        <f>SUM(E145:E147)</f>
        <v>8976028</v>
      </c>
    </row>
    <row r="145" spans="1:5" ht="15.75">
      <c r="A145" s="236"/>
      <c r="B145" s="229"/>
      <c r="C145" s="237" t="s">
        <v>302</v>
      </c>
      <c r="D145" s="238"/>
      <c r="E145" s="114">
        <f>SUM(E6,E19,E22,E24,E26,E29,E38,E45,E46,E91,E109)</f>
        <v>5589440</v>
      </c>
    </row>
    <row r="146" spans="1:5" ht="12.75">
      <c r="A146" s="228"/>
      <c r="B146" s="229"/>
      <c r="C146" s="230" t="s">
        <v>303</v>
      </c>
      <c r="D146" s="231"/>
      <c r="E146" s="25">
        <f>SUM(E104)</f>
        <v>2809000</v>
      </c>
    </row>
    <row r="147" spans="1:5" ht="12.75">
      <c r="A147" s="232"/>
      <c r="B147" s="233"/>
      <c r="C147" s="234" t="s">
        <v>304</v>
      </c>
      <c r="D147" s="235"/>
      <c r="E147" s="124">
        <f>SUM(E114,E98,E78,E14)</f>
        <v>577588</v>
      </c>
    </row>
    <row r="148" spans="1:5" ht="12.75">
      <c r="A148" s="224" t="s">
        <v>305</v>
      </c>
      <c r="B148" s="225"/>
      <c r="C148" s="226" t="s">
        <v>306</v>
      </c>
      <c r="D148" s="227"/>
      <c r="E148" s="24">
        <f>SUM(E13)</f>
        <v>1861880</v>
      </c>
    </row>
    <row r="149" spans="1:5" ht="12.75">
      <c r="A149" s="224" t="s">
        <v>307</v>
      </c>
      <c r="B149" s="225"/>
      <c r="C149" s="226" t="s">
        <v>308</v>
      </c>
      <c r="D149" s="227"/>
      <c r="E149" s="24">
        <f>SUM(E9,E128:E129)</f>
        <v>1050000</v>
      </c>
    </row>
  </sheetData>
  <mergeCells count="19">
    <mergeCell ref="E1:E2"/>
    <mergeCell ref="A142:D142"/>
    <mergeCell ref="A143:D143"/>
    <mergeCell ref="A1:A2"/>
    <mergeCell ref="B1:B2"/>
    <mergeCell ref="C1:C2"/>
    <mergeCell ref="D1:D2"/>
    <mergeCell ref="A144:B144"/>
    <mergeCell ref="C144:D144"/>
    <mergeCell ref="A145:B145"/>
    <mergeCell ref="C145:D145"/>
    <mergeCell ref="A146:B146"/>
    <mergeCell ref="C146:D146"/>
    <mergeCell ref="A147:B147"/>
    <mergeCell ref="C147:D147"/>
    <mergeCell ref="A148:B148"/>
    <mergeCell ref="C148:D148"/>
    <mergeCell ref="A149:B149"/>
    <mergeCell ref="C149:D149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00"/>
  <sheetViews>
    <sheetView workbookViewId="0" topLeftCell="A683">
      <selection activeCell="D694" sqref="D694"/>
    </sheetView>
  </sheetViews>
  <sheetFormatPr defaultColWidth="9.00390625" defaultRowHeight="12.75"/>
  <cols>
    <col min="4" max="4" width="38.75390625" style="73" customWidth="1"/>
    <col min="5" max="5" width="13.25390625" style="0" customWidth="1"/>
  </cols>
  <sheetData>
    <row r="1" spans="1:5" ht="12.75">
      <c r="A1" s="38" t="s">
        <v>0</v>
      </c>
      <c r="B1" s="38" t="s">
        <v>1</v>
      </c>
      <c r="C1" s="38" t="s">
        <v>14</v>
      </c>
      <c r="D1" s="38" t="s">
        <v>74</v>
      </c>
      <c r="E1" s="38" t="s">
        <v>75</v>
      </c>
    </row>
    <row r="2" spans="1:5" ht="12.75">
      <c r="A2" s="38">
        <v>1</v>
      </c>
      <c r="B2" s="38">
        <v>2</v>
      </c>
      <c r="C2" s="38">
        <v>3</v>
      </c>
      <c r="D2" s="38">
        <v>4</v>
      </c>
      <c r="E2" s="38">
        <v>5</v>
      </c>
    </row>
    <row r="3" spans="1:5" ht="12.75">
      <c r="A3" s="39" t="s">
        <v>202</v>
      </c>
      <c r="B3" s="38"/>
      <c r="C3" s="38"/>
      <c r="D3" s="37" t="s">
        <v>76</v>
      </c>
      <c r="E3" s="40">
        <f>SUM(E4)</f>
        <v>10000</v>
      </c>
    </row>
    <row r="4" spans="1:5" ht="25.5">
      <c r="A4" s="252"/>
      <c r="B4" s="39" t="s">
        <v>203</v>
      </c>
      <c r="C4" s="38"/>
      <c r="D4" s="37" t="s">
        <v>77</v>
      </c>
      <c r="E4" s="40">
        <f>SUM(E5:E8)</f>
        <v>10000</v>
      </c>
    </row>
    <row r="5" spans="1:5" ht="12.75">
      <c r="A5" s="252"/>
      <c r="B5" s="253"/>
      <c r="C5" s="38">
        <v>4110</v>
      </c>
      <c r="D5" s="41" t="s">
        <v>78</v>
      </c>
      <c r="E5" s="42"/>
    </row>
    <row r="6" spans="1:5" ht="12.75">
      <c r="A6" s="252"/>
      <c r="B6" s="253"/>
      <c r="C6" s="38">
        <v>4120</v>
      </c>
      <c r="D6" s="41" t="s">
        <v>22</v>
      </c>
      <c r="E6" s="42"/>
    </row>
    <row r="7" spans="1:5" ht="12.75">
      <c r="A7" s="252"/>
      <c r="B7" s="253"/>
      <c r="C7" s="38">
        <v>4170</v>
      </c>
      <c r="D7" s="41" t="s">
        <v>18</v>
      </c>
      <c r="E7" s="43"/>
    </row>
    <row r="8" spans="1:5" ht="12.75">
      <c r="A8" s="252"/>
      <c r="B8" s="253"/>
      <c r="C8" s="38">
        <v>4300</v>
      </c>
      <c r="D8" s="41" t="s">
        <v>21</v>
      </c>
      <c r="E8" s="43">
        <v>10000</v>
      </c>
    </row>
    <row r="9" spans="1:5" ht="12.75">
      <c r="A9" s="39" t="s">
        <v>199</v>
      </c>
      <c r="B9" s="38"/>
      <c r="C9" s="38"/>
      <c r="D9" s="37" t="s">
        <v>79</v>
      </c>
      <c r="E9" s="40">
        <f>SUM(E10,E13)</f>
        <v>508460</v>
      </c>
    </row>
    <row r="10" spans="1:5" ht="12.75">
      <c r="A10" s="252"/>
      <c r="B10" s="38">
        <v>2001</v>
      </c>
      <c r="C10" s="38"/>
      <c r="D10" s="37" t="s">
        <v>59</v>
      </c>
      <c r="E10" s="40">
        <f>SUM(E11:E12)</f>
        <v>476500</v>
      </c>
    </row>
    <row r="11" spans="1:5" ht="12.75">
      <c r="A11" s="252"/>
      <c r="B11" s="253"/>
      <c r="C11" s="38">
        <v>3030</v>
      </c>
      <c r="D11" s="41" t="s">
        <v>54</v>
      </c>
      <c r="E11" s="43">
        <v>476000</v>
      </c>
    </row>
    <row r="12" spans="1:5" ht="12.75">
      <c r="A12" s="252"/>
      <c r="B12" s="253"/>
      <c r="C12" s="38">
        <v>4300</v>
      </c>
      <c r="D12" s="41" t="s">
        <v>21</v>
      </c>
      <c r="E12" s="43">
        <v>500</v>
      </c>
    </row>
    <row r="13" spans="1:5" ht="12.75">
      <c r="A13" s="252"/>
      <c r="B13" s="38">
        <v>2002</v>
      </c>
      <c r="C13" s="38"/>
      <c r="D13" s="37" t="s">
        <v>80</v>
      </c>
      <c r="E13" s="40">
        <f>SUM(E14:E15)</f>
        <v>31960</v>
      </c>
    </row>
    <row r="14" spans="1:5" ht="12.75">
      <c r="A14" s="252"/>
      <c r="B14" s="253"/>
      <c r="C14" s="38">
        <v>4210</v>
      </c>
      <c r="D14" s="41" t="s">
        <v>24</v>
      </c>
      <c r="E14" s="43">
        <v>2000</v>
      </c>
    </row>
    <row r="15" spans="1:5" ht="12.75">
      <c r="A15" s="252"/>
      <c r="B15" s="253"/>
      <c r="C15" s="38">
        <v>4300</v>
      </c>
      <c r="D15" s="41" t="s">
        <v>21</v>
      </c>
      <c r="E15" s="43">
        <v>29960</v>
      </c>
    </row>
    <row r="16" spans="1:5" ht="12.75">
      <c r="A16" s="44">
        <v>600</v>
      </c>
      <c r="B16" s="38"/>
      <c r="C16" s="38"/>
      <c r="D16" s="37" t="s">
        <v>81</v>
      </c>
      <c r="E16" s="40">
        <f>SUM(E17)</f>
        <v>8095036</v>
      </c>
    </row>
    <row r="17" spans="1:5" ht="12.75">
      <c r="A17" s="248"/>
      <c r="B17" s="45">
        <v>60014</v>
      </c>
      <c r="C17" s="38"/>
      <c r="D17" s="37" t="s">
        <v>60</v>
      </c>
      <c r="E17" s="40">
        <f>SUM(E18:E46)</f>
        <v>8095036</v>
      </c>
    </row>
    <row r="18" spans="1:5" ht="38.25">
      <c r="A18" s="249"/>
      <c r="B18" s="45"/>
      <c r="C18" s="47">
        <v>2310</v>
      </c>
      <c r="D18" s="41" t="s">
        <v>82</v>
      </c>
      <c r="E18" s="43">
        <v>169800</v>
      </c>
    </row>
    <row r="19" spans="1:5" ht="25.5">
      <c r="A19" s="46"/>
      <c r="B19" s="48"/>
      <c r="C19" s="47">
        <v>3020</v>
      </c>
      <c r="D19" s="41" t="s">
        <v>56</v>
      </c>
      <c r="E19" s="43">
        <v>19264</v>
      </c>
    </row>
    <row r="20" spans="1:5" ht="12.75">
      <c r="A20" s="46"/>
      <c r="B20" s="48"/>
      <c r="C20" s="47">
        <v>4010</v>
      </c>
      <c r="D20" s="41" t="s">
        <v>19</v>
      </c>
      <c r="E20" s="43">
        <v>704961</v>
      </c>
    </row>
    <row r="21" spans="1:5" ht="12.75">
      <c r="A21" s="46"/>
      <c r="B21" s="48"/>
      <c r="C21" s="47">
        <v>4040</v>
      </c>
      <c r="D21" s="41" t="s">
        <v>83</v>
      </c>
      <c r="E21" s="43">
        <v>48568</v>
      </c>
    </row>
    <row r="22" spans="1:5" ht="12.75">
      <c r="A22" s="46"/>
      <c r="B22" s="48"/>
      <c r="C22" s="47">
        <v>4110</v>
      </c>
      <c r="D22" s="41" t="s">
        <v>78</v>
      </c>
      <c r="E22" s="43">
        <v>108822</v>
      </c>
    </row>
    <row r="23" spans="1:5" ht="12.75">
      <c r="A23" s="46"/>
      <c r="B23" s="48"/>
      <c r="C23" s="47">
        <v>4120</v>
      </c>
      <c r="D23" s="41" t="s">
        <v>22</v>
      </c>
      <c r="E23" s="43">
        <v>17113</v>
      </c>
    </row>
    <row r="24" spans="1:5" ht="25.5">
      <c r="A24" s="46"/>
      <c r="B24" s="48"/>
      <c r="C24" s="47">
        <v>4140</v>
      </c>
      <c r="D24" s="41" t="s">
        <v>84</v>
      </c>
      <c r="E24" s="43">
        <v>4000</v>
      </c>
    </row>
    <row r="25" spans="1:5" ht="12.75">
      <c r="A25" s="46"/>
      <c r="B25" s="48"/>
      <c r="C25" s="47">
        <v>4170</v>
      </c>
      <c r="D25" s="41" t="s">
        <v>18</v>
      </c>
      <c r="E25" s="43">
        <v>4500</v>
      </c>
    </row>
    <row r="26" spans="1:5" ht="12.75">
      <c r="A26" s="46"/>
      <c r="B26" s="48"/>
      <c r="C26" s="47">
        <v>4210</v>
      </c>
      <c r="D26" s="41" t="s">
        <v>24</v>
      </c>
      <c r="E26" s="43">
        <v>322930</v>
      </c>
    </row>
    <row r="27" spans="1:5" ht="12.75">
      <c r="A27" s="46"/>
      <c r="B27" s="48"/>
      <c r="C27" s="47">
        <v>4260</v>
      </c>
      <c r="D27" s="41" t="s">
        <v>42</v>
      </c>
      <c r="E27" s="43">
        <v>15600</v>
      </c>
    </row>
    <row r="28" spans="1:5" ht="12.75">
      <c r="A28" s="46"/>
      <c r="B28" s="48"/>
      <c r="C28" s="47">
        <v>4270</v>
      </c>
      <c r="D28" s="41" t="s">
        <v>20</v>
      </c>
      <c r="E28" s="43">
        <v>2184630</v>
      </c>
    </row>
    <row r="29" spans="1:5" ht="12.75">
      <c r="A29" s="46"/>
      <c r="B29" s="48"/>
      <c r="C29" s="47">
        <v>4280</v>
      </c>
      <c r="D29" s="41" t="s">
        <v>46</v>
      </c>
      <c r="E29" s="42">
        <v>1500</v>
      </c>
    </row>
    <row r="30" spans="1:5" ht="12.75">
      <c r="A30" s="46"/>
      <c r="B30" s="48"/>
      <c r="C30" s="47">
        <v>4300</v>
      </c>
      <c r="D30" s="41" t="s">
        <v>21</v>
      </c>
      <c r="E30" s="43">
        <v>1154188</v>
      </c>
    </row>
    <row r="31" spans="1:5" ht="12.75">
      <c r="A31" s="46"/>
      <c r="B31" s="48"/>
      <c r="C31" s="47">
        <v>4350</v>
      </c>
      <c r="D31" s="41" t="s">
        <v>66</v>
      </c>
      <c r="E31" s="43">
        <v>972</v>
      </c>
    </row>
    <row r="32" spans="1:5" ht="25.5">
      <c r="A32" s="46"/>
      <c r="B32" s="48"/>
      <c r="C32" s="47">
        <v>4360</v>
      </c>
      <c r="D32" s="41" t="s">
        <v>85</v>
      </c>
      <c r="E32" s="43">
        <v>5020</v>
      </c>
    </row>
    <row r="33" spans="1:5" ht="25.5">
      <c r="A33" s="46"/>
      <c r="B33" s="48"/>
      <c r="C33" s="47">
        <v>4370</v>
      </c>
      <c r="D33" s="41" t="s">
        <v>86</v>
      </c>
      <c r="E33" s="43">
        <v>6500</v>
      </c>
    </row>
    <row r="34" spans="1:5" ht="25.5">
      <c r="A34" s="46"/>
      <c r="B34" s="48"/>
      <c r="C34" s="47">
        <v>4390</v>
      </c>
      <c r="D34" s="72" t="s">
        <v>104</v>
      </c>
      <c r="E34" s="43">
        <v>5000</v>
      </c>
    </row>
    <row r="35" spans="1:5" ht="25.5">
      <c r="A35" s="46"/>
      <c r="B35" s="48"/>
      <c r="C35" s="47">
        <v>4400</v>
      </c>
      <c r="D35" s="41" t="s">
        <v>87</v>
      </c>
      <c r="E35" s="43">
        <v>18120</v>
      </c>
    </row>
    <row r="36" spans="1:5" ht="12.75">
      <c r="A36" s="46"/>
      <c r="B36" s="48"/>
      <c r="C36" s="47">
        <v>4410</v>
      </c>
      <c r="D36" s="41" t="s">
        <v>39</v>
      </c>
      <c r="E36" s="43">
        <v>9400</v>
      </c>
    </row>
    <row r="37" spans="1:5" ht="12.75">
      <c r="A37" s="46"/>
      <c r="B37" s="48"/>
      <c r="C37" s="47">
        <v>4430</v>
      </c>
      <c r="D37" s="41" t="s">
        <v>26</v>
      </c>
      <c r="E37" s="43">
        <v>8164</v>
      </c>
    </row>
    <row r="38" spans="1:5" ht="25.5">
      <c r="A38" s="46"/>
      <c r="B38" s="48"/>
      <c r="C38" s="47">
        <v>4440</v>
      </c>
      <c r="D38" s="41" t="s">
        <v>67</v>
      </c>
      <c r="E38" s="43">
        <v>26997</v>
      </c>
    </row>
    <row r="39" spans="1:5" ht="12.75">
      <c r="A39" s="46"/>
      <c r="B39" s="48"/>
      <c r="C39" s="47">
        <v>4480</v>
      </c>
      <c r="D39" s="41" t="s">
        <v>88</v>
      </c>
      <c r="E39" s="43">
        <v>5577</v>
      </c>
    </row>
    <row r="40" spans="1:5" ht="25.5">
      <c r="A40" s="46"/>
      <c r="B40" s="48"/>
      <c r="C40" s="47">
        <v>4700</v>
      </c>
      <c r="D40" s="41" t="s">
        <v>89</v>
      </c>
      <c r="E40" s="43">
        <v>9210</v>
      </c>
    </row>
    <row r="41" spans="1:5" ht="25.5">
      <c r="A41" s="46"/>
      <c r="B41" s="48"/>
      <c r="C41" s="47">
        <v>4740</v>
      </c>
      <c r="D41" s="41" t="s">
        <v>90</v>
      </c>
      <c r="E41" s="42">
        <v>820</v>
      </c>
    </row>
    <row r="42" spans="1:5" ht="25.5">
      <c r="A42" s="46"/>
      <c r="B42" s="48"/>
      <c r="C42" s="47">
        <v>4750</v>
      </c>
      <c r="D42" s="41" t="s">
        <v>91</v>
      </c>
      <c r="E42" s="43">
        <v>8000</v>
      </c>
    </row>
    <row r="43" spans="1:5" ht="25.5">
      <c r="A43" s="46"/>
      <c r="B43" s="48"/>
      <c r="C43" s="47">
        <v>6050</v>
      </c>
      <c r="D43" s="41" t="s">
        <v>57</v>
      </c>
      <c r="E43" s="43">
        <v>235000</v>
      </c>
    </row>
    <row r="44" spans="1:5" ht="25.5">
      <c r="A44" s="46"/>
      <c r="B44" s="48"/>
      <c r="C44" s="47">
        <v>6058</v>
      </c>
      <c r="D44" s="41" t="s">
        <v>57</v>
      </c>
      <c r="E44" s="43">
        <v>1861880</v>
      </c>
    </row>
    <row r="45" spans="1:5" ht="25.5">
      <c r="A45" s="46"/>
      <c r="B45" s="48"/>
      <c r="C45" s="47">
        <v>6059</v>
      </c>
      <c r="D45" s="41" t="s">
        <v>57</v>
      </c>
      <c r="E45" s="43">
        <v>1138500</v>
      </c>
    </row>
    <row r="46" spans="1:5" ht="51">
      <c r="A46" s="49"/>
      <c r="B46" s="50"/>
      <c r="C46" s="47">
        <v>6610</v>
      </c>
      <c r="D46" s="41" t="s">
        <v>92</v>
      </c>
      <c r="E46" s="43"/>
    </row>
    <row r="47" spans="1:5" ht="12.75">
      <c r="A47" s="38">
        <v>700</v>
      </c>
      <c r="B47" s="38"/>
      <c r="C47" s="51"/>
      <c r="D47" s="52" t="s">
        <v>93</v>
      </c>
      <c r="E47" s="40">
        <f>SUM(E48)</f>
        <v>141395</v>
      </c>
    </row>
    <row r="48" spans="1:5" ht="25.5">
      <c r="A48" s="44"/>
      <c r="B48" s="45">
        <v>70005</v>
      </c>
      <c r="C48" s="38"/>
      <c r="D48" s="37" t="s">
        <v>47</v>
      </c>
      <c r="E48" s="40">
        <f>SUM(E49:E58)</f>
        <v>141395</v>
      </c>
    </row>
    <row r="49" spans="1:5" ht="12.75">
      <c r="A49" s="53"/>
      <c r="B49" s="44"/>
      <c r="C49" s="47">
        <v>4110</v>
      </c>
      <c r="D49" s="41" t="s">
        <v>78</v>
      </c>
      <c r="E49" s="54">
        <v>3579</v>
      </c>
    </row>
    <row r="50" spans="1:5" ht="12.75">
      <c r="A50" s="53"/>
      <c r="B50" s="46"/>
      <c r="C50" s="47">
        <v>4120</v>
      </c>
      <c r="D50" s="41" t="s">
        <v>22</v>
      </c>
      <c r="E50" s="54">
        <v>516</v>
      </c>
    </row>
    <row r="51" spans="1:5" ht="12.75">
      <c r="A51" s="53"/>
      <c r="B51" s="46"/>
      <c r="C51" s="47">
        <v>4170</v>
      </c>
      <c r="D51" s="41" t="s">
        <v>18</v>
      </c>
      <c r="E51" s="54">
        <v>20905</v>
      </c>
    </row>
    <row r="52" spans="1:5" ht="12.75">
      <c r="A52" s="53"/>
      <c r="B52" s="46"/>
      <c r="C52" s="47">
        <v>4270</v>
      </c>
      <c r="D52" s="41" t="s">
        <v>20</v>
      </c>
      <c r="E52" s="54">
        <v>22024</v>
      </c>
    </row>
    <row r="53" spans="1:5" ht="12.75">
      <c r="A53" s="53"/>
      <c r="B53" s="46"/>
      <c r="C53" s="47">
        <v>4300</v>
      </c>
      <c r="D53" s="41" t="s">
        <v>21</v>
      </c>
      <c r="E53" s="43">
        <v>38500</v>
      </c>
    </row>
    <row r="54" spans="1:5" ht="25.5">
      <c r="A54" s="53"/>
      <c r="B54" s="46"/>
      <c r="C54" s="47">
        <v>4390</v>
      </c>
      <c r="D54" s="72" t="s">
        <v>104</v>
      </c>
      <c r="E54" s="43">
        <v>976</v>
      </c>
    </row>
    <row r="55" spans="1:5" ht="25.5">
      <c r="A55" s="53"/>
      <c r="B55" s="46"/>
      <c r="C55" s="47">
        <v>4400</v>
      </c>
      <c r="D55" s="72" t="s">
        <v>204</v>
      </c>
      <c r="E55" s="43">
        <v>8500</v>
      </c>
    </row>
    <row r="56" spans="1:5" ht="12.75">
      <c r="A56" s="53"/>
      <c r="B56" s="46"/>
      <c r="C56" s="47">
        <v>4430</v>
      </c>
      <c r="D56" s="41" t="s">
        <v>26</v>
      </c>
      <c r="E56" s="43">
        <v>38395</v>
      </c>
    </row>
    <row r="57" spans="1:5" ht="12.75">
      <c r="A57" s="53"/>
      <c r="B57" s="46"/>
      <c r="C57" s="47">
        <v>4480</v>
      </c>
      <c r="D57" s="41" t="s">
        <v>88</v>
      </c>
      <c r="E57" s="43">
        <v>5000</v>
      </c>
    </row>
    <row r="58" spans="1:5" ht="25.5">
      <c r="A58" s="53"/>
      <c r="B58" s="46"/>
      <c r="C58" s="47">
        <v>4610</v>
      </c>
      <c r="D58" s="72" t="s">
        <v>201</v>
      </c>
      <c r="E58" s="43">
        <v>3000</v>
      </c>
    </row>
    <row r="59" spans="1:5" ht="25.5">
      <c r="A59" s="55"/>
      <c r="B59" s="49"/>
      <c r="C59" s="47">
        <v>4750</v>
      </c>
      <c r="D59" s="41" t="s">
        <v>91</v>
      </c>
      <c r="E59" s="43"/>
    </row>
    <row r="60" spans="1:5" ht="12.75">
      <c r="A60" s="38">
        <v>710</v>
      </c>
      <c r="B60" s="38"/>
      <c r="C60" s="38"/>
      <c r="D60" s="37" t="s">
        <v>94</v>
      </c>
      <c r="E60" s="40">
        <f>SUM(E61,E63,E65,E81)</f>
        <v>315277</v>
      </c>
    </row>
    <row r="61" spans="1:5" ht="12.75">
      <c r="A61" s="44"/>
      <c r="B61" s="47">
        <v>71013</v>
      </c>
      <c r="C61" s="38"/>
      <c r="D61" s="37" t="s">
        <v>95</v>
      </c>
      <c r="E61" s="40">
        <f>SUM(E62)</f>
        <v>40000</v>
      </c>
    </row>
    <row r="62" spans="1:5" ht="12.75">
      <c r="A62" s="46"/>
      <c r="B62" s="47"/>
      <c r="C62" s="38">
        <v>4300</v>
      </c>
      <c r="D62" s="41" t="s">
        <v>21</v>
      </c>
      <c r="E62" s="43">
        <v>40000</v>
      </c>
    </row>
    <row r="63" spans="1:5" ht="25.5">
      <c r="A63" s="46"/>
      <c r="B63" s="47">
        <v>71014</v>
      </c>
      <c r="C63" s="38"/>
      <c r="D63" s="37" t="s">
        <v>96</v>
      </c>
      <c r="E63" s="40">
        <f>SUM(E64)</f>
        <v>10000</v>
      </c>
    </row>
    <row r="64" spans="1:5" ht="12.75">
      <c r="A64" s="46"/>
      <c r="B64" s="47"/>
      <c r="C64" s="38">
        <v>4300</v>
      </c>
      <c r="D64" s="41" t="s">
        <v>21</v>
      </c>
      <c r="E64" s="43">
        <v>10000</v>
      </c>
    </row>
    <row r="65" spans="1:5" ht="12.75">
      <c r="A65" s="46"/>
      <c r="B65" s="45">
        <v>71015</v>
      </c>
      <c r="C65" s="38"/>
      <c r="D65" s="37" t="s">
        <v>97</v>
      </c>
      <c r="E65" s="40">
        <f>SUM(E66:E80)</f>
        <v>264277</v>
      </c>
    </row>
    <row r="66" spans="1:5" ht="12.75">
      <c r="A66" s="53"/>
      <c r="B66" s="44"/>
      <c r="C66" s="47">
        <v>4010</v>
      </c>
      <c r="D66" s="41" t="s">
        <v>19</v>
      </c>
      <c r="E66" s="43">
        <v>53800</v>
      </c>
    </row>
    <row r="67" spans="1:5" ht="25.5">
      <c r="A67" s="53"/>
      <c r="B67" s="46"/>
      <c r="C67" s="47">
        <v>4020</v>
      </c>
      <c r="D67" s="41" t="s">
        <v>64</v>
      </c>
      <c r="E67" s="43">
        <v>124000</v>
      </c>
    </row>
    <row r="68" spans="1:5" ht="12.75">
      <c r="A68" s="53"/>
      <c r="B68" s="46"/>
      <c r="C68" s="47">
        <v>4040</v>
      </c>
      <c r="D68" s="41" t="s">
        <v>98</v>
      </c>
      <c r="E68" s="43">
        <v>10000</v>
      </c>
    </row>
    <row r="69" spans="1:5" ht="12.75">
      <c r="A69" s="53"/>
      <c r="B69" s="46"/>
      <c r="C69" s="47">
        <v>4110</v>
      </c>
      <c r="D69" s="41" t="s">
        <v>78</v>
      </c>
      <c r="E69" s="43">
        <v>31000</v>
      </c>
    </row>
    <row r="70" spans="1:5" ht="12.75">
      <c r="A70" s="53"/>
      <c r="B70" s="46"/>
      <c r="C70" s="47">
        <v>4120</v>
      </c>
      <c r="D70" s="41" t="s">
        <v>22</v>
      </c>
      <c r="E70" s="43">
        <v>4200</v>
      </c>
    </row>
    <row r="71" spans="1:5" ht="12.75">
      <c r="A71" s="53"/>
      <c r="B71" s="46"/>
      <c r="C71" s="47">
        <v>4170</v>
      </c>
      <c r="D71" s="41" t="s">
        <v>18</v>
      </c>
      <c r="E71" s="43">
        <v>2400</v>
      </c>
    </row>
    <row r="72" spans="1:5" ht="12.75">
      <c r="A72" s="53"/>
      <c r="B72" s="46"/>
      <c r="C72" s="47">
        <v>4210</v>
      </c>
      <c r="D72" s="41" t="s">
        <v>24</v>
      </c>
      <c r="E72" s="43">
        <v>1877</v>
      </c>
    </row>
    <row r="73" spans="1:5" ht="12.75">
      <c r="A73" s="53"/>
      <c r="B73" s="46"/>
      <c r="C73" s="47">
        <v>4270</v>
      </c>
      <c r="D73" s="41" t="s">
        <v>20</v>
      </c>
      <c r="E73" s="43"/>
    </row>
    <row r="74" spans="1:5" ht="12.75">
      <c r="A74" s="53"/>
      <c r="B74" s="46"/>
      <c r="C74" s="47">
        <v>4300</v>
      </c>
      <c r="D74" s="41" t="s">
        <v>21</v>
      </c>
      <c r="E74" s="43">
        <v>19200</v>
      </c>
    </row>
    <row r="75" spans="1:5" ht="25.5">
      <c r="A75" s="53"/>
      <c r="B75" s="46"/>
      <c r="C75" s="47">
        <v>4370</v>
      </c>
      <c r="D75" s="72" t="s">
        <v>205</v>
      </c>
      <c r="E75" s="43">
        <v>7200</v>
      </c>
    </row>
    <row r="76" spans="1:5" ht="12.75">
      <c r="A76" s="53"/>
      <c r="B76" s="46"/>
      <c r="C76" s="47">
        <v>4410</v>
      </c>
      <c r="D76" s="41" t="s">
        <v>39</v>
      </c>
      <c r="E76" s="42"/>
    </row>
    <row r="77" spans="1:5" ht="12.75">
      <c r="A77" s="53"/>
      <c r="B77" s="46"/>
      <c r="C77" s="47">
        <v>4430</v>
      </c>
      <c r="D77" s="41" t="s">
        <v>26</v>
      </c>
      <c r="E77" s="43">
        <v>3500</v>
      </c>
    </row>
    <row r="78" spans="1:5" ht="25.5">
      <c r="A78" s="53"/>
      <c r="B78" s="46"/>
      <c r="C78" s="47">
        <v>4440</v>
      </c>
      <c r="D78" s="41" t="s">
        <v>67</v>
      </c>
      <c r="E78" s="43">
        <v>4200</v>
      </c>
    </row>
    <row r="79" spans="1:5" ht="25.5">
      <c r="A79" s="53"/>
      <c r="B79" s="46"/>
      <c r="C79" s="47">
        <v>4740</v>
      </c>
      <c r="D79" s="72" t="s">
        <v>90</v>
      </c>
      <c r="E79" s="43">
        <v>1500</v>
      </c>
    </row>
    <row r="80" spans="1:5" ht="25.5">
      <c r="A80" s="53"/>
      <c r="B80" s="46"/>
      <c r="C80" s="47">
        <v>4750</v>
      </c>
      <c r="D80" s="72" t="s">
        <v>91</v>
      </c>
      <c r="E80" s="43">
        <v>1400</v>
      </c>
    </row>
    <row r="81" spans="1:5" ht="12.75">
      <c r="A81" s="46"/>
      <c r="B81" s="38">
        <v>71035</v>
      </c>
      <c r="C81" s="38"/>
      <c r="D81" s="37" t="s">
        <v>99</v>
      </c>
      <c r="E81" s="40">
        <f>SUM(E82)</f>
        <v>1000</v>
      </c>
    </row>
    <row r="82" spans="1:5" ht="12.75">
      <c r="A82" s="49"/>
      <c r="B82" s="47"/>
      <c r="C82" s="38">
        <v>4300</v>
      </c>
      <c r="D82" s="41" t="s">
        <v>21</v>
      </c>
      <c r="E82" s="43">
        <v>1000</v>
      </c>
    </row>
    <row r="83" spans="1:5" ht="12.75">
      <c r="A83" s="46">
        <v>750</v>
      </c>
      <c r="B83" s="38"/>
      <c r="C83" s="38"/>
      <c r="D83" s="37" t="s">
        <v>31</v>
      </c>
      <c r="E83" s="40">
        <f>SUM(E84,E96,E98,E111,E142,E153,E157)</f>
        <v>6996139</v>
      </c>
    </row>
    <row r="84" spans="1:5" ht="12.75">
      <c r="A84" s="44"/>
      <c r="B84" s="45">
        <v>75011</v>
      </c>
      <c r="C84" s="38"/>
      <c r="D84" s="37" t="s">
        <v>32</v>
      </c>
      <c r="E84" s="40">
        <f>SUM(E85:E95)</f>
        <v>268522</v>
      </c>
    </row>
    <row r="85" spans="1:5" ht="12.75">
      <c r="A85" s="56"/>
      <c r="B85" s="44"/>
      <c r="C85" s="47">
        <v>4010</v>
      </c>
      <c r="D85" s="41" t="s">
        <v>19</v>
      </c>
      <c r="E85" s="43">
        <v>197577</v>
      </c>
    </row>
    <row r="86" spans="1:5" ht="12.75">
      <c r="A86" s="56"/>
      <c r="B86" s="46"/>
      <c r="C86" s="57">
        <v>4040</v>
      </c>
      <c r="D86" s="41" t="s">
        <v>98</v>
      </c>
      <c r="E86" s="43">
        <v>15458</v>
      </c>
    </row>
    <row r="87" spans="1:5" ht="12.75">
      <c r="A87" s="56"/>
      <c r="B87" s="46"/>
      <c r="C87" s="47">
        <v>4110</v>
      </c>
      <c r="D87" s="41" t="s">
        <v>78</v>
      </c>
      <c r="E87" s="43">
        <v>32168</v>
      </c>
    </row>
    <row r="88" spans="1:5" ht="12.75">
      <c r="A88" s="56"/>
      <c r="B88" s="46"/>
      <c r="C88" s="47">
        <v>4120</v>
      </c>
      <c r="D88" s="41" t="s">
        <v>22</v>
      </c>
      <c r="E88" s="43">
        <v>5219</v>
      </c>
    </row>
    <row r="89" spans="1:5" ht="12.75">
      <c r="A89" s="56"/>
      <c r="B89" s="46"/>
      <c r="C89" s="47">
        <v>4210</v>
      </c>
      <c r="D89" s="41" t="s">
        <v>24</v>
      </c>
      <c r="E89" s="43">
        <v>3000</v>
      </c>
    </row>
    <row r="90" spans="1:5" ht="12.75">
      <c r="A90" s="56"/>
      <c r="B90" s="46"/>
      <c r="C90" s="47">
        <v>4300</v>
      </c>
      <c r="D90" s="41" t="s">
        <v>21</v>
      </c>
      <c r="E90" s="43">
        <v>3000</v>
      </c>
    </row>
    <row r="91" spans="1:5" ht="25.5">
      <c r="A91" s="56"/>
      <c r="B91" s="46"/>
      <c r="C91" s="47">
        <v>4370</v>
      </c>
      <c r="D91" s="72" t="s">
        <v>205</v>
      </c>
      <c r="E91" s="43">
        <v>2000</v>
      </c>
    </row>
    <row r="92" spans="1:5" ht="12.75">
      <c r="A92" s="56"/>
      <c r="B92" s="46"/>
      <c r="C92" s="47">
        <v>4410</v>
      </c>
      <c r="D92" s="72" t="s">
        <v>39</v>
      </c>
      <c r="E92" s="43">
        <v>700</v>
      </c>
    </row>
    <row r="93" spans="1:5" ht="12.75">
      <c r="A93" s="56"/>
      <c r="B93" s="46"/>
      <c r="C93" s="47">
        <v>4430</v>
      </c>
      <c r="D93" s="72" t="s">
        <v>26</v>
      </c>
      <c r="E93" s="43">
        <v>2000</v>
      </c>
    </row>
    <row r="94" spans="1:5" ht="25.5">
      <c r="A94" s="56"/>
      <c r="B94" s="46"/>
      <c r="C94" s="47">
        <v>4440</v>
      </c>
      <c r="D94" s="72" t="s">
        <v>67</v>
      </c>
      <c r="E94" s="43">
        <v>5400</v>
      </c>
    </row>
    <row r="95" spans="1:5" ht="25.5">
      <c r="A95" s="56"/>
      <c r="B95" s="49"/>
      <c r="C95" s="47">
        <v>4740</v>
      </c>
      <c r="D95" s="72" t="s">
        <v>90</v>
      </c>
      <c r="E95" s="43">
        <v>2000</v>
      </c>
    </row>
    <row r="96" spans="1:5" ht="12.75">
      <c r="A96" s="46"/>
      <c r="B96" s="50">
        <v>75018</v>
      </c>
      <c r="C96" s="38"/>
      <c r="D96" s="37" t="s">
        <v>100</v>
      </c>
      <c r="E96" s="40">
        <f>SUM(E97)</f>
        <v>6000</v>
      </c>
    </row>
    <row r="97" spans="1:5" ht="51">
      <c r="A97" s="58"/>
      <c r="B97" s="47"/>
      <c r="C97" s="38">
        <v>2330</v>
      </c>
      <c r="D97" s="41" t="s">
        <v>101</v>
      </c>
      <c r="E97" s="43">
        <v>6000</v>
      </c>
    </row>
    <row r="98" spans="1:5" ht="12.75">
      <c r="A98" s="58"/>
      <c r="B98" s="45">
        <v>75019</v>
      </c>
      <c r="C98" s="38"/>
      <c r="D98" s="37" t="s">
        <v>102</v>
      </c>
      <c r="E98" s="40">
        <f>SUM(E99:E110)</f>
        <v>324974</v>
      </c>
    </row>
    <row r="99" spans="1:5" ht="12.75">
      <c r="A99" s="53"/>
      <c r="B99" s="44"/>
      <c r="C99" s="47">
        <v>3030</v>
      </c>
      <c r="D99" s="41" t="s">
        <v>54</v>
      </c>
      <c r="E99" s="43">
        <v>197448</v>
      </c>
    </row>
    <row r="100" spans="1:5" ht="12.75">
      <c r="A100" s="56"/>
      <c r="B100" s="46"/>
      <c r="C100" s="47">
        <v>4170</v>
      </c>
      <c r="D100" s="41" t="s">
        <v>18</v>
      </c>
      <c r="E100" s="43">
        <v>500</v>
      </c>
    </row>
    <row r="101" spans="1:5" ht="12.75">
      <c r="A101" s="56"/>
      <c r="B101" s="46"/>
      <c r="C101" s="47">
        <v>4210</v>
      </c>
      <c r="D101" s="41" t="s">
        <v>24</v>
      </c>
      <c r="E101" s="43">
        <v>24500</v>
      </c>
    </row>
    <row r="102" spans="1:5" ht="12.75">
      <c r="A102" s="56"/>
      <c r="B102" s="46"/>
      <c r="C102" s="47">
        <v>4300</v>
      </c>
      <c r="D102" s="41" t="s">
        <v>21</v>
      </c>
      <c r="E102" s="43">
        <v>20000</v>
      </c>
    </row>
    <row r="103" spans="1:5" ht="25.5">
      <c r="A103" s="56"/>
      <c r="B103" s="46"/>
      <c r="C103" s="47">
        <v>4360</v>
      </c>
      <c r="D103" s="41" t="s">
        <v>85</v>
      </c>
      <c r="E103" s="43">
        <v>3000</v>
      </c>
    </row>
    <row r="104" spans="1:5" ht="25.5">
      <c r="A104" s="56"/>
      <c r="B104" s="46"/>
      <c r="C104" s="47">
        <v>4370</v>
      </c>
      <c r="D104" s="41" t="s">
        <v>86</v>
      </c>
      <c r="E104" s="43">
        <v>3500</v>
      </c>
    </row>
    <row r="105" spans="1:5" ht="12.75">
      <c r="A105" s="56"/>
      <c r="B105" s="46"/>
      <c r="C105" s="47">
        <v>4410</v>
      </c>
      <c r="D105" s="41" t="s">
        <v>39</v>
      </c>
      <c r="E105" s="43">
        <v>5000</v>
      </c>
    </row>
    <row r="106" spans="1:5" ht="12.75">
      <c r="A106" s="56"/>
      <c r="B106" s="46"/>
      <c r="C106" s="47">
        <v>4420</v>
      </c>
      <c r="D106" s="41" t="s">
        <v>40</v>
      </c>
      <c r="E106" s="43">
        <v>2000</v>
      </c>
    </row>
    <row r="107" spans="1:5" ht="12.75">
      <c r="A107" s="56"/>
      <c r="B107" s="46"/>
      <c r="C107" s="47">
        <v>4430</v>
      </c>
      <c r="D107" s="41" t="s">
        <v>26</v>
      </c>
      <c r="E107" s="43">
        <v>61026</v>
      </c>
    </row>
    <row r="108" spans="1:5" ht="25.5">
      <c r="A108" s="56"/>
      <c r="B108" s="46"/>
      <c r="C108" s="47">
        <v>4700</v>
      </c>
      <c r="D108" s="41" t="s">
        <v>89</v>
      </c>
      <c r="E108" s="43">
        <v>2000</v>
      </c>
    </row>
    <row r="109" spans="1:5" ht="25.5">
      <c r="A109" s="56"/>
      <c r="B109" s="46"/>
      <c r="C109" s="47">
        <v>4740</v>
      </c>
      <c r="D109" s="41" t="s">
        <v>90</v>
      </c>
      <c r="E109" s="43">
        <v>5000</v>
      </c>
    </row>
    <row r="110" spans="1:5" ht="25.5">
      <c r="A110" s="56"/>
      <c r="B110" s="49"/>
      <c r="C110" s="47">
        <v>4750</v>
      </c>
      <c r="D110" s="41" t="s">
        <v>91</v>
      </c>
      <c r="E110" s="43">
        <v>1000</v>
      </c>
    </row>
    <row r="111" spans="1:5" ht="12.75">
      <c r="A111" s="58"/>
      <c r="B111" s="48">
        <v>75020</v>
      </c>
      <c r="C111" s="38"/>
      <c r="D111" s="37" t="s">
        <v>33</v>
      </c>
      <c r="E111" s="40">
        <f>SUM(E112:E141)</f>
        <v>6289643</v>
      </c>
    </row>
    <row r="112" spans="1:5" ht="25.5">
      <c r="A112" s="56"/>
      <c r="B112" s="44"/>
      <c r="C112" s="47">
        <v>3020</v>
      </c>
      <c r="D112" s="41" t="s">
        <v>56</v>
      </c>
      <c r="E112" s="43">
        <v>5400</v>
      </c>
    </row>
    <row r="113" spans="1:5" ht="12.75">
      <c r="A113" s="56"/>
      <c r="B113" s="46"/>
      <c r="C113" s="47">
        <v>4010</v>
      </c>
      <c r="D113" s="41" t="s">
        <v>19</v>
      </c>
      <c r="E113" s="43">
        <v>2727742</v>
      </c>
    </row>
    <row r="114" spans="1:5" ht="64.5" customHeight="1">
      <c r="A114" s="56"/>
      <c r="B114" s="46"/>
      <c r="C114" s="47">
        <v>4040</v>
      </c>
      <c r="D114" s="41" t="s">
        <v>83</v>
      </c>
      <c r="E114" s="43">
        <v>192786</v>
      </c>
    </row>
    <row r="115" spans="1:5" ht="15" customHeight="1">
      <c r="A115" s="56"/>
      <c r="B115" s="46"/>
      <c r="C115" s="47">
        <v>4110</v>
      </c>
      <c r="D115" s="41" t="s">
        <v>78</v>
      </c>
      <c r="E115" s="43">
        <v>440431</v>
      </c>
    </row>
    <row r="116" spans="1:5" ht="12.75">
      <c r="A116" s="56"/>
      <c r="B116" s="46"/>
      <c r="C116" s="47">
        <v>4120</v>
      </c>
      <c r="D116" s="41" t="s">
        <v>22</v>
      </c>
      <c r="E116" s="43">
        <v>71461</v>
      </c>
    </row>
    <row r="117" spans="1:5" ht="25.5">
      <c r="A117" s="56"/>
      <c r="B117" s="46"/>
      <c r="C117" s="47">
        <v>4140</v>
      </c>
      <c r="D117" s="41" t="s">
        <v>84</v>
      </c>
      <c r="E117" s="43">
        <v>1000</v>
      </c>
    </row>
    <row r="118" spans="1:5" ht="12.75">
      <c r="A118" s="56"/>
      <c r="B118" s="46"/>
      <c r="C118" s="47">
        <v>4170</v>
      </c>
      <c r="D118" s="41" t="s">
        <v>18</v>
      </c>
      <c r="E118" s="43">
        <v>29000</v>
      </c>
    </row>
    <row r="119" spans="1:5" ht="63.75" customHeight="1">
      <c r="A119" s="56"/>
      <c r="B119" s="46"/>
      <c r="C119" s="47">
        <v>4210</v>
      </c>
      <c r="D119" s="41" t="s">
        <v>24</v>
      </c>
      <c r="E119" s="43">
        <v>866618</v>
      </c>
    </row>
    <row r="120" spans="1:5" ht="12.75">
      <c r="A120" s="56"/>
      <c r="B120" s="46"/>
      <c r="C120" s="47">
        <v>4260</v>
      </c>
      <c r="D120" s="41" t="s">
        <v>42</v>
      </c>
      <c r="E120" s="43">
        <v>168000</v>
      </c>
    </row>
    <row r="121" spans="1:5" ht="12.75">
      <c r="A121" s="56"/>
      <c r="B121" s="46"/>
      <c r="C121" s="47">
        <v>4270</v>
      </c>
      <c r="D121" s="41" t="s">
        <v>20</v>
      </c>
      <c r="E121" s="43">
        <v>552000</v>
      </c>
    </row>
    <row r="122" spans="1:5" ht="63.75" customHeight="1">
      <c r="A122" s="56"/>
      <c r="B122" s="46"/>
      <c r="C122" s="47">
        <v>4280</v>
      </c>
      <c r="D122" s="41" t="s">
        <v>46</v>
      </c>
      <c r="E122" s="43">
        <v>5000</v>
      </c>
    </row>
    <row r="123" spans="1:5" ht="12.75">
      <c r="A123" s="56"/>
      <c r="B123" s="46"/>
      <c r="C123" s="47">
        <v>4300</v>
      </c>
      <c r="D123" s="41" t="s">
        <v>21</v>
      </c>
      <c r="E123" s="43">
        <v>731695</v>
      </c>
    </row>
    <row r="124" spans="1:5" ht="25.5" customHeight="1">
      <c r="A124" s="56"/>
      <c r="B124" s="46"/>
      <c r="C124" s="47">
        <v>4350</v>
      </c>
      <c r="D124" s="41" t="s">
        <v>66</v>
      </c>
      <c r="E124" s="43">
        <v>10000</v>
      </c>
    </row>
    <row r="125" spans="1:5" ht="25.5">
      <c r="A125" s="53"/>
      <c r="B125" s="46"/>
      <c r="C125" s="47">
        <v>4360</v>
      </c>
      <c r="D125" s="41" t="s">
        <v>85</v>
      </c>
      <c r="E125" s="43">
        <v>27000</v>
      </c>
    </row>
    <row r="126" spans="1:5" ht="25.5">
      <c r="A126" s="56"/>
      <c r="B126" s="46"/>
      <c r="C126" s="47">
        <v>4370</v>
      </c>
      <c r="D126" s="41" t="s">
        <v>86</v>
      </c>
      <c r="E126" s="43">
        <v>80000</v>
      </c>
    </row>
    <row r="127" spans="1:5" ht="12.75">
      <c r="A127" s="56"/>
      <c r="B127" s="46"/>
      <c r="C127" s="47">
        <v>4380</v>
      </c>
      <c r="D127" s="41" t="s">
        <v>103</v>
      </c>
      <c r="E127" s="43">
        <v>3000</v>
      </c>
    </row>
    <row r="128" spans="1:5" ht="25.5">
      <c r="A128" s="56"/>
      <c r="B128" s="46"/>
      <c r="C128" s="47">
        <v>4390</v>
      </c>
      <c r="D128" s="41" t="s">
        <v>104</v>
      </c>
      <c r="E128" s="43">
        <v>15000</v>
      </c>
    </row>
    <row r="129" spans="1:5" ht="25.5">
      <c r="A129" s="56"/>
      <c r="B129" s="46"/>
      <c r="C129" s="47">
        <v>4400</v>
      </c>
      <c r="D129" s="41" t="s">
        <v>87</v>
      </c>
      <c r="E129" s="43"/>
    </row>
    <row r="130" spans="1:5" ht="12.75">
      <c r="A130" s="56"/>
      <c r="B130" s="46"/>
      <c r="C130" s="47">
        <v>4410</v>
      </c>
      <c r="D130" s="41" t="s">
        <v>39</v>
      </c>
      <c r="E130" s="43">
        <v>36000</v>
      </c>
    </row>
    <row r="131" spans="1:5" ht="12.75">
      <c r="A131" s="56"/>
      <c r="B131" s="46"/>
      <c r="C131" s="47">
        <v>4420</v>
      </c>
      <c r="D131" s="41" t="s">
        <v>40</v>
      </c>
      <c r="E131" s="43">
        <v>2000</v>
      </c>
    </row>
    <row r="132" spans="1:5" ht="12.75">
      <c r="A132" s="56"/>
      <c r="B132" s="46"/>
      <c r="C132" s="47">
        <v>4430</v>
      </c>
      <c r="D132" s="41" t="s">
        <v>26</v>
      </c>
      <c r="E132" s="43">
        <v>39800</v>
      </c>
    </row>
    <row r="133" spans="1:5" ht="25.5">
      <c r="A133" s="53"/>
      <c r="B133" s="46"/>
      <c r="C133" s="47">
        <v>4440</v>
      </c>
      <c r="D133" s="41" t="s">
        <v>105</v>
      </c>
      <c r="E133" s="43">
        <v>70110</v>
      </c>
    </row>
    <row r="134" spans="1:5" ht="12.75">
      <c r="A134" s="56"/>
      <c r="B134" s="46"/>
      <c r="C134" s="47">
        <v>4530</v>
      </c>
      <c r="D134" s="41" t="s">
        <v>106</v>
      </c>
      <c r="E134" s="43">
        <v>500</v>
      </c>
    </row>
    <row r="135" spans="1:5" ht="25.5">
      <c r="A135" s="56"/>
      <c r="B135" s="46"/>
      <c r="C135" s="47">
        <v>4610</v>
      </c>
      <c r="D135" s="72" t="s">
        <v>201</v>
      </c>
      <c r="E135" s="43">
        <v>3000</v>
      </c>
    </row>
    <row r="136" spans="1:5" ht="25.5">
      <c r="A136" s="56"/>
      <c r="B136" s="46"/>
      <c r="C136" s="47">
        <v>4700</v>
      </c>
      <c r="D136" s="41" t="s">
        <v>89</v>
      </c>
      <c r="E136" s="43">
        <v>35000</v>
      </c>
    </row>
    <row r="137" spans="1:5" ht="25.5">
      <c r="A137" s="56"/>
      <c r="B137" s="46"/>
      <c r="C137" s="47">
        <v>4740</v>
      </c>
      <c r="D137" s="41" t="s">
        <v>90</v>
      </c>
      <c r="E137" s="43">
        <v>35000</v>
      </c>
    </row>
    <row r="138" spans="1:5" ht="25.5">
      <c r="A138" s="56"/>
      <c r="B138" s="46"/>
      <c r="C138" s="47">
        <v>4750</v>
      </c>
      <c r="D138" s="41" t="s">
        <v>91</v>
      </c>
      <c r="E138" s="43">
        <v>85600</v>
      </c>
    </row>
    <row r="139" spans="1:5" ht="25.5">
      <c r="A139" s="56"/>
      <c r="B139" s="46"/>
      <c r="C139" s="47">
        <v>6050</v>
      </c>
      <c r="D139" s="41" t="s">
        <v>57</v>
      </c>
      <c r="E139" s="43"/>
    </row>
    <row r="140" spans="1:5" ht="25.5">
      <c r="A140" s="56"/>
      <c r="B140" s="46"/>
      <c r="C140" s="47">
        <v>6060</v>
      </c>
      <c r="D140" s="41" t="s">
        <v>23</v>
      </c>
      <c r="E140" s="43">
        <v>56500</v>
      </c>
    </row>
    <row r="141" spans="1:5" ht="51">
      <c r="A141" s="56"/>
      <c r="B141" s="49"/>
      <c r="C141" s="47">
        <v>6630</v>
      </c>
      <c r="D141" s="41" t="s">
        <v>107</v>
      </c>
      <c r="E141" s="43"/>
    </row>
    <row r="142" spans="1:5" ht="12.75">
      <c r="A142" s="58"/>
      <c r="B142" s="38">
        <v>75045</v>
      </c>
      <c r="C142" s="38"/>
      <c r="D142" s="37" t="s">
        <v>108</v>
      </c>
      <c r="E142" s="40">
        <f>SUM(E143:E152)</f>
        <v>28000</v>
      </c>
    </row>
    <row r="143" spans="1:5" ht="12.75">
      <c r="A143" s="56"/>
      <c r="B143" s="44"/>
      <c r="C143" s="47">
        <v>4110</v>
      </c>
      <c r="D143" s="41" t="s">
        <v>78</v>
      </c>
      <c r="E143" s="43">
        <v>1500</v>
      </c>
    </row>
    <row r="144" spans="1:5" ht="12.75">
      <c r="A144" s="56"/>
      <c r="B144" s="46"/>
      <c r="C144" s="47">
        <v>4120</v>
      </c>
      <c r="D144" s="41" t="s">
        <v>22</v>
      </c>
      <c r="E144" s="43">
        <v>100</v>
      </c>
    </row>
    <row r="145" spans="1:5" ht="12.75">
      <c r="A145" s="56"/>
      <c r="B145" s="46"/>
      <c r="C145" s="47">
        <v>4170</v>
      </c>
      <c r="D145" s="41" t="s">
        <v>18</v>
      </c>
      <c r="E145" s="43">
        <v>12000</v>
      </c>
    </row>
    <row r="146" spans="1:5" ht="12.75">
      <c r="A146" s="56"/>
      <c r="B146" s="46"/>
      <c r="C146" s="47">
        <v>4210</v>
      </c>
      <c r="D146" s="41" t="s">
        <v>24</v>
      </c>
      <c r="E146" s="43">
        <v>3500</v>
      </c>
    </row>
    <row r="147" spans="1:5" ht="12.75">
      <c r="A147" s="56"/>
      <c r="B147" s="46"/>
      <c r="C147" s="47">
        <v>4300</v>
      </c>
      <c r="D147" s="41" t="s">
        <v>21</v>
      </c>
      <c r="E147" s="43">
        <v>5100</v>
      </c>
    </row>
    <row r="148" spans="1:5" ht="25.5">
      <c r="A148" s="56"/>
      <c r="B148" s="46"/>
      <c r="C148" s="47">
        <v>4370</v>
      </c>
      <c r="D148" s="41" t="s">
        <v>86</v>
      </c>
      <c r="E148" s="43">
        <v>500</v>
      </c>
    </row>
    <row r="149" spans="1:5" ht="25.5">
      <c r="A149" s="56"/>
      <c r="B149" s="46"/>
      <c r="C149" s="47">
        <v>4400</v>
      </c>
      <c r="D149" s="41" t="s">
        <v>87</v>
      </c>
      <c r="E149" s="43">
        <v>4300</v>
      </c>
    </row>
    <row r="150" spans="1:5" ht="12.75">
      <c r="A150" s="56"/>
      <c r="B150" s="46"/>
      <c r="C150" s="47">
        <v>4410</v>
      </c>
      <c r="D150" s="41" t="s">
        <v>39</v>
      </c>
      <c r="E150" s="43">
        <v>500</v>
      </c>
    </row>
    <row r="151" spans="1:5" ht="25.5">
      <c r="A151" s="53"/>
      <c r="B151" s="46"/>
      <c r="C151" s="47">
        <v>4700</v>
      </c>
      <c r="D151" s="41" t="s">
        <v>89</v>
      </c>
      <c r="E151" s="43">
        <v>500</v>
      </c>
    </row>
    <row r="152" spans="1:5" ht="25.5">
      <c r="A152" s="53"/>
      <c r="B152" s="49"/>
      <c r="C152" s="47">
        <v>4740</v>
      </c>
      <c r="D152" s="41" t="s">
        <v>90</v>
      </c>
      <c r="E152" s="42"/>
    </row>
    <row r="153" spans="1:5" ht="25.5">
      <c r="A153" s="46"/>
      <c r="B153" s="38">
        <v>75075</v>
      </c>
      <c r="C153" s="38"/>
      <c r="D153" s="37" t="s">
        <v>109</v>
      </c>
      <c r="E153" s="40">
        <f>SUM(E154:E156)</f>
        <v>68000</v>
      </c>
    </row>
    <row r="154" spans="1:5" ht="12.75">
      <c r="A154" s="56"/>
      <c r="B154" s="44"/>
      <c r="C154" s="47">
        <v>4170</v>
      </c>
      <c r="D154" s="41" t="s">
        <v>18</v>
      </c>
      <c r="E154" s="43"/>
    </row>
    <row r="155" spans="1:5" ht="12.75">
      <c r="A155" s="56"/>
      <c r="B155" s="46"/>
      <c r="C155" s="47">
        <v>4210</v>
      </c>
      <c r="D155" s="41" t="s">
        <v>24</v>
      </c>
      <c r="E155" s="43">
        <v>22000</v>
      </c>
    </row>
    <row r="156" spans="1:5" ht="12.75">
      <c r="A156" s="56"/>
      <c r="B156" s="49"/>
      <c r="C156" s="47">
        <v>4300</v>
      </c>
      <c r="D156" s="41" t="s">
        <v>21</v>
      </c>
      <c r="E156" s="43">
        <v>46000</v>
      </c>
    </row>
    <row r="157" spans="1:5" ht="12.75">
      <c r="A157" s="58"/>
      <c r="B157" s="48">
        <v>75095</v>
      </c>
      <c r="C157" s="38"/>
      <c r="D157" s="37" t="s">
        <v>45</v>
      </c>
      <c r="E157" s="40">
        <f>SUM(E158:E161)</f>
        <v>11000</v>
      </c>
    </row>
    <row r="158" spans="1:5" ht="38.25">
      <c r="A158" s="56"/>
      <c r="B158" s="44"/>
      <c r="C158" s="47">
        <v>2820</v>
      </c>
      <c r="D158" s="41" t="s">
        <v>110</v>
      </c>
      <c r="E158" s="43">
        <v>1000</v>
      </c>
    </row>
    <row r="159" spans="1:5" ht="12.75">
      <c r="A159" s="56"/>
      <c r="B159" s="46"/>
      <c r="C159" s="47">
        <v>4170</v>
      </c>
      <c r="D159" s="41" t="s">
        <v>18</v>
      </c>
      <c r="E159" s="42"/>
    </row>
    <row r="160" spans="1:5" ht="12.75">
      <c r="A160" s="56"/>
      <c r="B160" s="46"/>
      <c r="C160" s="47">
        <v>4210</v>
      </c>
      <c r="D160" s="41" t="s">
        <v>24</v>
      </c>
      <c r="E160" s="43">
        <v>5000</v>
      </c>
    </row>
    <row r="161" spans="1:5" ht="12.75">
      <c r="A161" s="59"/>
      <c r="B161" s="49"/>
      <c r="C161" s="47">
        <v>4300</v>
      </c>
      <c r="D161" s="41" t="s">
        <v>21</v>
      </c>
      <c r="E161" s="43">
        <v>5000</v>
      </c>
    </row>
    <row r="162" spans="1:5" ht="25.5">
      <c r="A162" s="46">
        <v>754</v>
      </c>
      <c r="B162" s="49"/>
      <c r="C162" s="38"/>
      <c r="D162" s="37" t="s">
        <v>34</v>
      </c>
      <c r="E162" s="40">
        <f>SUM(E163,E195,E201,E203)</f>
        <v>3467216</v>
      </c>
    </row>
    <row r="163" spans="1:5" ht="25.5">
      <c r="A163" s="44"/>
      <c r="B163" s="45">
        <v>75411</v>
      </c>
      <c r="C163" s="38"/>
      <c r="D163" s="37" t="s">
        <v>111</v>
      </c>
      <c r="E163" s="40">
        <f>SUM(E164:E194)</f>
        <v>3358000</v>
      </c>
    </row>
    <row r="164" spans="1:5" ht="12.75">
      <c r="A164" s="53"/>
      <c r="B164" s="44"/>
      <c r="C164" s="47">
        <v>3030</v>
      </c>
      <c r="D164" s="72" t="s">
        <v>206</v>
      </c>
      <c r="E164" s="54">
        <v>2000</v>
      </c>
    </row>
    <row r="165" spans="1:5" ht="25.5">
      <c r="A165" s="56"/>
      <c r="B165" s="46"/>
      <c r="C165" s="47">
        <v>3070</v>
      </c>
      <c r="D165" s="41" t="s">
        <v>73</v>
      </c>
      <c r="E165" s="43">
        <v>172000</v>
      </c>
    </row>
    <row r="166" spans="1:5" ht="12.75">
      <c r="A166" s="56"/>
      <c r="B166" s="46"/>
      <c r="C166" s="47">
        <v>4010</v>
      </c>
      <c r="D166" s="41" t="s">
        <v>19</v>
      </c>
      <c r="E166" s="43">
        <v>19000</v>
      </c>
    </row>
    <row r="167" spans="1:5" ht="25.5">
      <c r="A167" s="56"/>
      <c r="B167" s="46"/>
      <c r="C167" s="47">
        <v>4020</v>
      </c>
      <c r="D167" s="72" t="s">
        <v>64</v>
      </c>
      <c r="E167" s="43">
        <v>30000</v>
      </c>
    </row>
    <row r="168" spans="1:5" ht="12.75">
      <c r="A168" s="53"/>
      <c r="B168" s="46"/>
      <c r="C168" s="47">
        <v>4040</v>
      </c>
      <c r="D168" s="41" t="s">
        <v>98</v>
      </c>
      <c r="E168" s="43">
        <v>2000</v>
      </c>
    </row>
    <row r="169" spans="1:5" ht="25.5">
      <c r="A169" s="53"/>
      <c r="B169" s="46"/>
      <c r="C169" s="47">
        <v>4050</v>
      </c>
      <c r="D169" s="41" t="s">
        <v>112</v>
      </c>
      <c r="E169" s="43">
        <v>1933000</v>
      </c>
    </row>
    <row r="170" spans="1:5" ht="38.25">
      <c r="A170" s="56"/>
      <c r="B170" s="46"/>
      <c r="C170" s="47">
        <v>4060</v>
      </c>
      <c r="D170" s="41" t="s">
        <v>55</v>
      </c>
      <c r="E170" s="43">
        <v>104000</v>
      </c>
    </row>
    <row r="171" spans="1:5" ht="25.5">
      <c r="A171" s="56"/>
      <c r="B171" s="46"/>
      <c r="C171" s="47">
        <v>4070</v>
      </c>
      <c r="D171" s="41" t="s">
        <v>113</v>
      </c>
      <c r="E171" s="43">
        <v>161000</v>
      </c>
    </row>
    <row r="172" spans="1:5" ht="38.25">
      <c r="A172" s="56"/>
      <c r="B172" s="46"/>
      <c r="C172" s="47">
        <v>4080</v>
      </c>
      <c r="D172" s="72" t="s">
        <v>207</v>
      </c>
      <c r="E172" s="43">
        <v>125000</v>
      </c>
    </row>
    <row r="173" spans="1:5" ht="12.75">
      <c r="A173" s="56"/>
      <c r="B173" s="46"/>
      <c r="C173" s="47">
        <v>4110</v>
      </c>
      <c r="D173" s="41" t="s">
        <v>78</v>
      </c>
      <c r="E173" s="43">
        <v>9500</v>
      </c>
    </row>
    <row r="174" spans="1:5" ht="12.75">
      <c r="A174" s="56"/>
      <c r="B174" s="46"/>
      <c r="C174" s="47">
        <v>4120</v>
      </c>
      <c r="D174" s="41" t="s">
        <v>22</v>
      </c>
      <c r="E174" s="43">
        <v>1500</v>
      </c>
    </row>
    <row r="175" spans="1:5" ht="12.75">
      <c r="A175" s="56"/>
      <c r="B175" s="46"/>
      <c r="C175" s="47">
        <v>4170</v>
      </c>
      <c r="D175" s="72" t="s">
        <v>18</v>
      </c>
      <c r="E175" s="43">
        <v>4000</v>
      </c>
    </row>
    <row r="176" spans="1:5" ht="25.5">
      <c r="A176" s="56"/>
      <c r="B176" s="46"/>
      <c r="C176" s="47">
        <v>4180</v>
      </c>
      <c r="D176" s="41" t="s">
        <v>114</v>
      </c>
      <c r="E176" s="43">
        <v>110000</v>
      </c>
    </row>
    <row r="177" spans="1:5" ht="12.75">
      <c r="A177" s="56"/>
      <c r="B177" s="46"/>
      <c r="C177" s="47">
        <v>4210</v>
      </c>
      <c r="D177" s="41" t="s">
        <v>24</v>
      </c>
      <c r="E177" s="43">
        <v>113000</v>
      </c>
    </row>
    <row r="178" spans="1:5" ht="12.75">
      <c r="A178" s="56"/>
      <c r="B178" s="46"/>
      <c r="C178" s="47">
        <v>4220</v>
      </c>
      <c r="D178" s="41" t="s">
        <v>72</v>
      </c>
      <c r="E178" s="43">
        <v>2000</v>
      </c>
    </row>
    <row r="179" spans="1:5" ht="12.75">
      <c r="A179" s="56"/>
      <c r="B179" s="46"/>
      <c r="C179" s="47">
        <v>4250</v>
      </c>
      <c r="D179" s="72" t="s">
        <v>208</v>
      </c>
      <c r="E179" s="43">
        <v>10000</v>
      </c>
    </row>
    <row r="180" spans="1:5" ht="12.75">
      <c r="A180" s="56"/>
      <c r="B180" s="46"/>
      <c r="C180" s="47">
        <v>4260</v>
      </c>
      <c r="D180" s="41" t="s">
        <v>42</v>
      </c>
      <c r="E180" s="43">
        <v>73000</v>
      </c>
    </row>
    <row r="181" spans="1:5" ht="12.75">
      <c r="A181" s="56"/>
      <c r="B181" s="46"/>
      <c r="C181" s="47">
        <v>4270</v>
      </c>
      <c r="D181" s="41" t="s">
        <v>20</v>
      </c>
      <c r="E181" s="43">
        <v>54000</v>
      </c>
    </row>
    <row r="182" spans="1:5" ht="12.75">
      <c r="A182" s="56"/>
      <c r="B182" s="46"/>
      <c r="C182" s="47">
        <v>4280</v>
      </c>
      <c r="D182" s="41" t="s">
        <v>46</v>
      </c>
      <c r="E182" s="43">
        <v>10775</v>
      </c>
    </row>
    <row r="183" spans="1:5" ht="12.75">
      <c r="A183" s="56"/>
      <c r="B183" s="46"/>
      <c r="C183" s="47">
        <v>4300</v>
      </c>
      <c r="D183" s="41" t="s">
        <v>21</v>
      </c>
      <c r="E183" s="43">
        <v>28000</v>
      </c>
    </row>
    <row r="184" spans="1:5" ht="12.75">
      <c r="A184" s="56"/>
      <c r="B184" s="46"/>
      <c r="C184" s="47">
        <v>4350</v>
      </c>
      <c r="D184" s="41" t="s">
        <v>66</v>
      </c>
      <c r="E184" s="43">
        <v>4000</v>
      </c>
    </row>
    <row r="185" spans="1:5" ht="25.5">
      <c r="A185" s="56"/>
      <c r="B185" s="46"/>
      <c r="C185" s="47">
        <v>4360</v>
      </c>
      <c r="D185" s="41" t="s">
        <v>85</v>
      </c>
      <c r="E185" s="43">
        <v>5000</v>
      </c>
    </row>
    <row r="186" spans="1:5" ht="25.5">
      <c r="A186" s="56"/>
      <c r="B186" s="46"/>
      <c r="C186" s="47">
        <v>4370</v>
      </c>
      <c r="D186" s="41" t="s">
        <v>86</v>
      </c>
      <c r="E186" s="43">
        <v>15000</v>
      </c>
    </row>
    <row r="187" spans="1:5" ht="12.75">
      <c r="A187" s="56"/>
      <c r="B187" s="46"/>
      <c r="C187" s="47">
        <v>4410</v>
      </c>
      <c r="D187" s="41" t="s">
        <v>39</v>
      </c>
      <c r="E187" s="43">
        <v>4000</v>
      </c>
    </row>
    <row r="188" spans="1:5" ht="12.75">
      <c r="A188" s="56"/>
      <c r="B188" s="46"/>
      <c r="C188" s="47">
        <v>4430</v>
      </c>
      <c r="D188" s="41" t="s">
        <v>26</v>
      </c>
      <c r="E188" s="43">
        <v>2000</v>
      </c>
    </row>
    <row r="189" spans="1:5" ht="25.5">
      <c r="A189" s="56"/>
      <c r="B189" s="46"/>
      <c r="C189" s="47">
        <v>4440</v>
      </c>
      <c r="D189" s="41" t="s">
        <v>67</v>
      </c>
      <c r="E189" s="43">
        <v>2000</v>
      </c>
    </row>
    <row r="190" spans="1:5" ht="12.75">
      <c r="A190" s="56"/>
      <c r="B190" s="46"/>
      <c r="C190" s="47">
        <v>4500</v>
      </c>
      <c r="D190" s="41" t="s">
        <v>115</v>
      </c>
      <c r="E190" s="43">
        <v>6000</v>
      </c>
    </row>
    <row r="191" spans="1:5" ht="12.75">
      <c r="A191" s="56"/>
      <c r="B191" s="46"/>
      <c r="C191" s="47">
        <v>4510</v>
      </c>
      <c r="D191" s="41" t="s">
        <v>116</v>
      </c>
      <c r="E191" s="43">
        <v>225</v>
      </c>
    </row>
    <row r="192" spans="1:5" ht="25.5">
      <c r="A192" s="56"/>
      <c r="B192" s="46"/>
      <c r="C192" s="47">
        <v>4740</v>
      </c>
      <c r="D192" s="41" t="s">
        <v>90</v>
      </c>
      <c r="E192" s="43">
        <v>2000</v>
      </c>
    </row>
    <row r="193" spans="1:5" ht="25.5">
      <c r="A193" s="56"/>
      <c r="B193" s="46"/>
      <c r="C193" s="47">
        <v>4750</v>
      </c>
      <c r="D193" s="41" t="s">
        <v>91</v>
      </c>
      <c r="E193" s="43">
        <v>4000</v>
      </c>
    </row>
    <row r="194" spans="1:5" ht="25.5">
      <c r="A194" s="56"/>
      <c r="B194" s="49"/>
      <c r="C194" s="47">
        <v>6060</v>
      </c>
      <c r="D194" s="72" t="s">
        <v>23</v>
      </c>
      <c r="E194" s="43">
        <v>350000</v>
      </c>
    </row>
    <row r="195" spans="1:5" ht="12.75">
      <c r="A195" s="58"/>
      <c r="B195" s="48">
        <v>75414</v>
      </c>
      <c r="C195" s="38"/>
      <c r="D195" s="37" t="s">
        <v>117</v>
      </c>
      <c r="E195" s="40">
        <f>SUM(E196:E200)</f>
        <v>6600</v>
      </c>
    </row>
    <row r="196" spans="1:5" ht="12.75">
      <c r="A196" s="56"/>
      <c r="B196" s="44"/>
      <c r="C196" s="47">
        <v>4210</v>
      </c>
      <c r="D196" s="41" t="s">
        <v>24</v>
      </c>
      <c r="E196" s="43">
        <v>4200</v>
      </c>
    </row>
    <row r="197" spans="1:5" ht="12.75">
      <c r="A197" s="56"/>
      <c r="B197" s="46"/>
      <c r="C197" s="47">
        <v>4300</v>
      </c>
      <c r="D197" s="41" t="s">
        <v>21</v>
      </c>
      <c r="E197" s="43">
        <v>2000</v>
      </c>
    </row>
    <row r="198" spans="1:5" ht="12.75">
      <c r="A198" s="56"/>
      <c r="B198" s="46"/>
      <c r="C198" s="47">
        <v>4430</v>
      </c>
      <c r="D198" s="72" t="s">
        <v>26</v>
      </c>
      <c r="E198" s="43">
        <v>400</v>
      </c>
    </row>
    <row r="199" spans="1:5" ht="25.5">
      <c r="A199" s="53"/>
      <c r="B199" s="46"/>
      <c r="C199" s="47">
        <v>4700</v>
      </c>
      <c r="D199" s="41" t="s">
        <v>89</v>
      </c>
      <c r="E199" s="43"/>
    </row>
    <row r="200" spans="1:5" ht="25.5">
      <c r="A200" s="53"/>
      <c r="B200" s="49"/>
      <c r="C200" s="47">
        <v>6060</v>
      </c>
      <c r="D200" s="41" t="s">
        <v>23</v>
      </c>
      <c r="E200" s="43"/>
    </row>
    <row r="201" spans="1:5" ht="25.5">
      <c r="A201" s="58"/>
      <c r="B201" s="38">
        <v>75415</v>
      </c>
      <c r="C201" s="38"/>
      <c r="D201" s="37" t="s">
        <v>118</v>
      </c>
      <c r="E201" s="40">
        <f>SUM(E202)</f>
        <v>5000</v>
      </c>
    </row>
    <row r="202" spans="1:5" ht="38.25">
      <c r="A202" s="60"/>
      <c r="B202" s="47"/>
      <c r="C202" s="38">
        <v>2820</v>
      </c>
      <c r="D202" s="41" t="s">
        <v>110</v>
      </c>
      <c r="E202" s="43">
        <v>5000</v>
      </c>
    </row>
    <row r="203" spans="1:5" ht="12.75">
      <c r="A203" s="56"/>
      <c r="B203" s="38">
        <v>75421</v>
      </c>
      <c r="C203" s="47"/>
      <c r="D203" s="61" t="s">
        <v>209</v>
      </c>
      <c r="E203" s="62">
        <f>SUM(E204:E207)</f>
        <v>97616</v>
      </c>
    </row>
    <row r="204" spans="1:5" ht="12.75">
      <c r="A204" s="56"/>
      <c r="B204" s="46"/>
      <c r="C204" s="47">
        <v>4010</v>
      </c>
      <c r="D204" s="41" t="s">
        <v>19</v>
      </c>
      <c r="E204" s="43">
        <v>79976</v>
      </c>
    </row>
    <row r="205" spans="1:5" ht="12.75">
      <c r="A205" s="56"/>
      <c r="B205" s="46"/>
      <c r="C205" s="47">
        <v>4110</v>
      </c>
      <c r="D205" s="41" t="s">
        <v>78</v>
      </c>
      <c r="E205" s="43">
        <v>12076</v>
      </c>
    </row>
    <row r="206" spans="1:5" ht="12.75">
      <c r="A206" s="56"/>
      <c r="B206" s="46"/>
      <c r="C206" s="47">
        <v>4120</v>
      </c>
      <c r="D206" s="41" t="s">
        <v>22</v>
      </c>
      <c r="E206" s="43">
        <v>1964</v>
      </c>
    </row>
    <row r="207" spans="1:5" ht="25.5">
      <c r="A207" s="56"/>
      <c r="B207" s="46"/>
      <c r="C207" s="45">
        <v>4440</v>
      </c>
      <c r="D207" s="63" t="s">
        <v>105</v>
      </c>
      <c r="E207" s="43">
        <v>3600</v>
      </c>
    </row>
    <row r="208" spans="1:5" ht="12.75">
      <c r="A208" s="38">
        <v>757</v>
      </c>
      <c r="B208" s="38"/>
      <c r="C208" s="38"/>
      <c r="D208" s="37" t="s">
        <v>119</v>
      </c>
      <c r="E208" s="40">
        <f>SUM(E209,E212)</f>
        <v>1611684</v>
      </c>
    </row>
    <row r="209" spans="1:5" ht="25.5">
      <c r="A209" s="44"/>
      <c r="B209" s="48">
        <v>75702</v>
      </c>
      <c r="C209" s="38"/>
      <c r="D209" s="37" t="s">
        <v>120</v>
      </c>
      <c r="E209" s="40">
        <f>SUM(E210:E211)</f>
        <v>1611684</v>
      </c>
    </row>
    <row r="210" spans="1:5" ht="38.25">
      <c r="A210" s="53"/>
      <c r="B210" s="44"/>
      <c r="C210" s="47">
        <v>8070</v>
      </c>
      <c r="D210" s="41" t="s">
        <v>121</v>
      </c>
      <c r="E210" s="43">
        <v>1511800</v>
      </c>
    </row>
    <row r="211" spans="1:5" ht="25.5">
      <c r="A211" s="53"/>
      <c r="B211" s="46"/>
      <c r="C211" s="47">
        <v>8110</v>
      </c>
      <c r="D211" s="41" t="s">
        <v>122</v>
      </c>
      <c r="E211" s="43">
        <v>99884</v>
      </c>
    </row>
    <row r="212" spans="1:5" ht="38.25">
      <c r="A212" s="46"/>
      <c r="B212" s="50">
        <v>75704</v>
      </c>
      <c r="C212" s="38"/>
      <c r="D212" s="37" t="s">
        <v>123</v>
      </c>
      <c r="E212" s="40">
        <f>SUM(E213)</f>
        <v>0</v>
      </c>
    </row>
    <row r="213" spans="1:5" ht="12.75">
      <c r="A213" s="49"/>
      <c r="B213" s="47"/>
      <c r="C213" s="38">
        <v>8020</v>
      </c>
      <c r="D213" s="41" t="s">
        <v>65</v>
      </c>
      <c r="E213" s="43"/>
    </row>
    <row r="214" spans="1:5" ht="12.75">
      <c r="A214" s="38">
        <v>758</v>
      </c>
      <c r="B214" s="38"/>
      <c r="C214" s="38"/>
      <c r="D214" s="37" t="s">
        <v>124</v>
      </c>
      <c r="E214" s="40">
        <f>SUM(E215)</f>
        <v>1698532</v>
      </c>
    </row>
    <row r="215" spans="1:5" ht="12.75">
      <c r="A215" s="44"/>
      <c r="B215" s="47">
        <v>75818</v>
      </c>
      <c r="C215" s="38"/>
      <c r="D215" s="37" t="s">
        <v>125</v>
      </c>
      <c r="E215" s="40">
        <f>SUM(E216)</f>
        <v>1698532</v>
      </c>
    </row>
    <row r="216" spans="1:5" ht="12.75">
      <c r="A216" s="49"/>
      <c r="B216" s="47"/>
      <c r="C216" s="38">
        <v>4810</v>
      </c>
      <c r="D216" s="41" t="s">
        <v>126</v>
      </c>
      <c r="E216" s="43">
        <v>1698532</v>
      </c>
    </row>
    <row r="217" spans="1:5" ht="12.75">
      <c r="A217" s="46">
        <v>801</v>
      </c>
      <c r="B217" s="38"/>
      <c r="C217" s="38"/>
      <c r="D217" s="37" t="s">
        <v>127</v>
      </c>
      <c r="E217" s="40">
        <f>SUM(E218,E241,E262,E285,E311,E333,E359,E382,E404,E417,E434)</f>
        <v>25021741</v>
      </c>
    </row>
    <row r="218" spans="1:5" ht="12.75">
      <c r="A218" s="44"/>
      <c r="B218" s="45">
        <v>80102</v>
      </c>
      <c r="C218" s="38"/>
      <c r="D218" s="37" t="s">
        <v>128</v>
      </c>
      <c r="E218" s="40">
        <f>SUM(E219:E240)</f>
        <v>1735067</v>
      </c>
    </row>
    <row r="219" spans="1:5" ht="25.5">
      <c r="A219" s="56"/>
      <c r="B219" s="44"/>
      <c r="C219" s="47">
        <v>3020</v>
      </c>
      <c r="D219" s="41" t="s">
        <v>56</v>
      </c>
      <c r="E219" s="43">
        <v>3982</v>
      </c>
    </row>
    <row r="220" spans="1:5" ht="12.75">
      <c r="A220" s="56"/>
      <c r="B220" s="58"/>
      <c r="C220" s="47">
        <v>4010</v>
      </c>
      <c r="D220" s="41" t="s">
        <v>19</v>
      </c>
      <c r="E220" s="43">
        <v>1232121</v>
      </c>
    </row>
    <row r="221" spans="1:5" ht="12.75">
      <c r="A221" s="56"/>
      <c r="B221" s="58"/>
      <c r="C221" s="47">
        <v>4040</v>
      </c>
      <c r="D221" s="41" t="s">
        <v>83</v>
      </c>
      <c r="E221" s="43">
        <v>121250</v>
      </c>
    </row>
    <row r="222" spans="1:5" ht="12.75">
      <c r="A222" s="56"/>
      <c r="B222" s="58"/>
      <c r="C222" s="47">
        <v>4110</v>
      </c>
      <c r="D222" s="41" t="s">
        <v>78</v>
      </c>
      <c r="E222" s="43">
        <v>191100</v>
      </c>
    </row>
    <row r="223" spans="1:5" ht="12.75">
      <c r="A223" s="56"/>
      <c r="B223" s="58"/>
      <c r="C223" s="47">
        <v>4120</v>
      </c>
      <c r="D223" s="41" t="s">
        <v>22</v>
      </c>
      <c r="E223" s="43">
        <v>32582</v>
      </c>
    </row>
    <row r="224" spans="1:5" ht="12.75">
      <c r="A224" s="56"/>
      <c r="B224" s="58"/>
      <c r="C224" s="47">
        <v>4170</v>
      </c>
      <c r="D224" s="41" t="s">
        <v>18</v>
      </c>
      <c r="E224" s="43">
        <v>3250</v>
      </c>
    </row>
    <row r="225" spans="1:5" ht="12.75">
      <c r="A225" s="56"/>
      <c r="B225" s="58"/>
      <c r="C225" s="47">
        <v>4210</v>
      </c>
      <c r="D225" s="41" t="s">
        <v>24</v>
      </c>
      <c r="E225" s="43">
        <v>12540</v>
      </c>
    </row>
    <row r="226" spans="1:5" ht="25.5">
      <c r="A226" s="56"/>
      <c r="B226" s="58"/>
      <c r="C226" s="47">
        <v>4240</v>
      </c>
      <c r="D226" s="41" t="s">
        <v>58</v>
      </c>
      <c r="E226" s="43">
        <v>5200</v>
      </c>
    </row>
    <row r="227" spans="1:5" ht="12.75">
      <c r="A227" s="56"/>
      <c r="B227" s="58"/>
      <c r="C227" s="47">
        <v>4260</v>
      </c>
      <c r="D227" s="41" t="s">
        <v>42</v>
      </c>
      <c r="E227" s="43">
        <v>29900</v>
      </c>
    </row>
    <row r="228" spans="1:5" ht="12.75">
      <c r="A228" s="56"/>
      <c r="B228" s="58"/>
      <c r="C228" s="47">
        <v>4270</v>
      </c>
      <c r="D228" s="41" t="s">
        <v>20</v>
      </c>
      <c r="E228" s="43">
        <v>2000</v>
      </c>
    </row>
    <row r="229" spans="1:5" ht="12.75">
      <c r="A229" s="56"/>
      <c r="B229" s="58"/>
      <c r="C229" s="47">
        <v>4280</v>
      </c>
      <c r="D229" s="41" t="s">
        <v>46</v>
      </c>
      <c r="E229" s="43">
        <v>1100</v>
      </c>
    </row>
    <row r="230" spans="1:5" ht="12.75">
      <c r="A230" s="56"/>
      <c r="B230" s="58"/>
      <c r="C230" s="47">
        <v>4300</v>
      </c>
      <c r="D230" s="41" t="s">
        <v>21</v>
      </c>
      <c r="E230" s="43">
        <v>5770</v>
      </c>
    </row>
    <row r="231" spans="1:5" ht="12.75">
      <c r="A231" s="56"/>
      <c r="B231" s="58"/>
      <c r="C231" s="47">
        <v>4350</v>
      </c>
      <c r="D231" s="41" t="s">
        <v>66</v>
      </c>
      <c r="E231" s="43">
        <v>720</v>
      </c>
    </row>
    <row r="232" spans="1:5" ht="25.5">
      <c r="A232" s="56"/>
      <c r="B232" s="58"/>
      <c r="C232" s="47">
        <v>4360</v>
      </c>
      <c r="D232" s="72" t="s">
        <v>85</v>
      </c>
      <c r="E232" s="43">
        <v>1400</v>
      </c>
    </row>
    <row r="233" spans="1:5" ht="25.5">
      <c r="A233" s="56"/>
      <c r="B233" s="58"/>
      <c r="C233" s="47">
        <v>4370</v>
      </c>
      <c r="D233" s="41" t="s">
        <v>86</v>
      </c>
      <c r="E233" s="43">
        <v>3200</v>
      </c>
    </row>
    <row r="234" spans="1:5" ht="12.75">
      <c r="A234" s="56"/>
      <c r="B234" s="58"/>
      <c r="C234" s="47">
        <v>4410</v>
      </c>
      <c r="D234" s="41" t="s">
        <v>39</v>
      </c>
      <c r="E234" s="43">
        <v>1600</v>
      </c>
    </row>
    <row r="235" spans="1:5" ht="12.75">
      <c r="A235" s="56"/>
      <c r="B235" s="58"/>
      <c r="C235" s="47">
        <v>4430</v>
      </c>
      <c r="D235" s="41" t="s">
        <v>26</v>
      </c>
      <c r="E235" s="43">
        <v>820</v>
      </c>
    </row>
    <row r="236" spans="1:5" ht="25.5">
      <c r="A236" s="56"/>
      <c r="B236" s="58"/>
      <c r="C236" s="47">
        <v>4440</v>
      </c>
      <c r="D236" s="41" t="s">
        <v>105</v>
      </c>
      <c r="E236" s="43">
        <v>81802</v>
      </c>
    </row>
    <row r="237" spans="1:5" ht="12.75">
      <c r="A237" s="56"/>
      <c r="B237" s="58"/>
      <c r="C237" s="47">
        <v>4510</v>
      </c>
      <c r="D237" s="72" t="s">
        <v>116</v>
      </c>
      <c r="E237" s="43">
        <v>200</v>
      </c>
    </row>
    <row r="238" spans="1:5" ht="25.5">
      <c r="A238" s="56"/>
      <c r="B238" s="58"/>
      <c r="C238" s="47">
        <v>4700</v>
      </c>
      <c r="D238" s="41" t="s">
        <v>89</v>
      </c>
      <c r="E238" s="43">
        <v>600</v>
      </c>
    </row>
    <row r="239" spans="1:5" ht="25.5">
      <c r="A239" s="56"/>
      <c r="B239" s="46"/>
      <c r="C239" s="47">
        <v>4740</v>
      </c>
      <c r="D239" s="41" t="s">
        <v>90</v>
      </c>
      <c r="E239" s="43">
        <v>600</v>
      </c>
    </row>
    <row r="240" spans="1:5" ht="25.5">
      <c r="A240" s="56"/>
      <c r="B240" s="49"/>
      <c r="C240" s="47">
        <v>4750</v>
      </c>
      <c r="D240" s="41" t="s">
        <v>91</v>
      </c>
      <c r="E240" s="43">
        <v>3330</v>
      </c>
    </row>
    <row r="241" spans="1:5" ht="12.75">
      <c r="A241" s="58"/>
      <c r="B241" s="48">
        <v>80110</v>
      </c>
      <c r="C241" s="38"/>
      <c r="D241" s="37" t="s">
        <v>70</v>
      </c>
      <c r="E241" s="40">
        <f>SUM(E242:E261)</f>
        <v>502896</v>
      </c>
    </row>
    <row r="242" spans="1:5" ht="25.5">
      <c r="A242" s="56"/>
      <c r="B242" s="44"/>
      <c r="C242" s="47">
        <v>3020</v>
      </c>
      <c r="D242" s="41" t="s">
        <v>56</v>
      </c>
      <c r="E242" s="43">
        <v>1537</v>
      </c>
    </row>
    <row r="243" spans="1:5" ht="12.75">
      <c r="A243" s="53"/>
      <c r="B243" s="46"/>
      <c r="C243" s="47">
        <v>4010</v>
      </c>
      <c r="D243" s="41" t="s">
        <v>19</v>
      </c>
      <c r="E243" s="43">
        <v>338647</v>
      </c>
    </row>
    <row r="244" spans="1:5" ht="12.75">
      <c r="A244" s="56"/>
      <c r="B244" s="46"/>
      <c r="C244" s="47">
        <v>4040</v>
      </c>
      <c r="D244" s="41" t="s">
        <v>83</v>
      </c>
      <c r="E244" s="43">
        <v>29336</v>
      </c>
    </row>
    <row r="245" spans="1:5" ht="12.75">
      <c r="A245" s="56"/>
      <c r="B245" s="46"/>
      <c r="C245" s="47">
        <v>4110</v>
      </c>
      <c r="D245" s="41" t="s">
        <v>78</v>
      </c>
      <c r="E245" s="43">
        <v>58141</v>
      </c>
    </row>
    <row r="246" spans="1:5" ht="12.75">
      <c r="A246" s="56"/>
      <c r="B246" s="46"/>
      <c r="C246" s="47">
        <v>4120</v>
      </c>
      <c r="D246" s="41" t="s">
        <v>22</v>
      </c>
      <c r="E246" s="43">
        <v>9848</v>
      </c>
    </row>
    <row r="247" spans="1:5" ht="12.75">
      <c r="A247" s="56"/>
      <c r="B247" s="46"/>
      <c r="C247" s="47">
        <v>4210</v>
      </c>
      <c r="D247" s="41" t="s">
        <v>24</v>
      </c>
      <c r="E247" s="43">
        <v>6971</v>
      </c>
    </row>
    <row r="248" spans="1:5" ht="25.5">
      <c r="A248" s="56"/>
      <c r="B248" s="46"/>
      <c r="C248" s="47">
        <v>4240</v>
      </c>
      <c r="D248" s="41" t="s">
        <v>58</v>
      </c>
      <c r="E248" s="43">
        <v>1809</v>
      </c>
    </row>
    <row r="249" spans="1:5" ht="12.75">
      <c r="A249" s="56"/>
      <c r="B249" s="46"/>
      <c r="C249" s="47">
        <v>4260</v>
      </c>
      <c r="D249" s="41" t="s">
        <v>42</v>
      </c>
      <c r="E249" s="43">
        <v>19973</v>
      </c>
    </row>
    <row r="250" spans="1:5" ht="12.75">
      <c r="A250" s="56"/>
      <c r="B250" s="46"/>
      <c r="C250" s="47">
        <v>4280</v>
      </c>
      <c r="D250" s="41" t="s">
        <v>46</v>
      </c>
      <c r="E250" s="43">
        <v>335</v>
      </c>
    </row>
    <row r="251" spans="1:5" ht="12.75">
      <c r="A251" s="56"/>
      <c r="B251" s="46"/>
      <c r="C251" s="47">
        <v>4300</v>
      </c>
      <c r="D251" s="41" t="s">
        <v>21</v>
      </c>
      <c r="E251" s="43">
        <v>2948</v>
      </c>
    </row>
    <row r="252" spans="1:5" ht="12.75">
      <c r="A252" s="56"/>
      <c r="B252" s="58"/>
      <c r="C252" s="47">
        <v>4350</v>
      </c>
      <c r="D252" s="41" t="s">
        <v>66</v>
      </c>
      <c r="E252" s="43">
        <v>670</v>
      </c>
    </row>
    <row r="253" spans="1:5" ht="25.5">
      <c r="A253" s="56"/>
      <c r="B253" s="58"/>
      <c r="C253" s="47">
        <v>4360</v>
      </c>
      <c r="D253" s="41" t="s">
        <v>85</v>
      </c>
      <c r="E253" s="43">
        <v>201</v>
      </c>
    </row>
    <row r="254" spans="1:5" ht="25.5">
      <c r="A254" s="53"/>
      <c r="B254" s="46"/>
      <c r="C254" s="47">
        <v>4370</v>
      </c>
      <c r="D254" s="41" t="s">
        <v>86</v>
      </c>
      <c r="E254" s="43">
        <v>1399</v>
      </c>
    </row>
    <row r="255" spans="1:5" ht="25.5">
      <c r="A255" s="56"/>
      <c r="B255" s="58"/>
      <c r="C255" s="47">
        <v>4390</v>
      </c>
      <c r="D255" s="41" t="s">
        <v>104</v>
      </c>
      <c r="E255" s="43">
        <v>168</v>
      </c>
    </row>
    <row r="256" spans="1:5" ht="12.75">
      <c r="A256" s="56"/>
      <c r="B256" s="58"/>
      <c r="C256" s="47">
        <v>4410</v>
      </c>
      <c r="D256" s="72" t="s">
        <v>39</v>
      </c>
      <c r="E256" s="43">
        <v>570</v>
      </c>
    </row>
    <row r="257" spans="1:5" ht="12.75">
      <c r="A257" s="56"/>
      <c r="B257" s="58"/>
      <c r="C257" s="47">
        <v>4430</v>
      </c>
      <c r="D257" s="72" t="s">
        <v>26</v>
      </c>
      <c r="E257" s="43">
        <v>1005</v>
      </c>
    </row>
    <row r="258" spans="1:5" ht="25.5">
      <c r="A258" s="56"/>
      <c r="B258" s="58"/>
      <c r="C258" s="47">
        <v>4440</v>
      </c>
      <c r="D258" s="41" t="s">
        <v>105</v>
      </c>
      <c r="E258" s="43">
        <v>27713</v>
      </c>
    </row>
    <row r="259" spans="1:5" ht="25.5">
      <c r="A259" s="53"/>
      <c r="B259" s="46"/>
      <c r="C259" s="47">
        <v>4700</v>
      </c>
      <c r="D259" s="41" t="s">
        <v>89</v>
      </c>
      <c r="E259" s="43">
        <v>586</v>
      </c>
    </row>
    <row r="260" spans="1:5" ht="25.5">
      <c r="A260" s="56"/>
      <c r="B260" s="46"/>
      <c r="C260" s="47">
        <v>4740</v>
      </c>
      <c r="D260" s="41" t="s">
        <v>90</v>
      </c>
      <c r="E260" s="43">
        <v>268</v>
      </c>
    </row>
    <row r="261" spans="1:5" ht="25.5">
      <c r="A261" s="56"/>
      <c r="B261" s="49"/>
      <c r="C261" s="47">
        <v>4750</v>
      </c>
      <c r="D261" s="41" t="s">
        <v>91</v>
      </c>
      <c r="E261" s="43">
        <v>771</v>
      </c>
    </row>
    <row r="262" spans="1:5" ht="12.75">
      <c r="A262" s="58"/>
      <c r="B262" s="48">
        <v>80111</v>
      </c>
      <c r="C262" s="38"/>
      <c r="D262" s="37" t="s">
        <v>44</v>
      </c>
      <c r="E262" s="62">
        <f>SUM(E263:E284)</f>
        <v>1488623</v>
      </c>
    </row>
    <row r="263" spans="1:5" ht="25.5">
      <c r="A263" s="56"/>
      <c r="B263" s="44"/>
      <c r="C263" s="47">
        <v>3020</v>
      </c>
      <c r="D263" s="41" t="s">
        <v>56</v>
      </c>
      <c r="E263" s="43">
        <v>4301</v>
      </c>
    </row>
    <row r="264" spans="1:5" ht="12.75">
      <c r="A264" s="56"/>
      <c r="B264" s="58"/>
      <c r="C264" s="47">
        <v>4010</v>
      </c>
      <c r="D264" s="41" t="s">
        <v>19</v>
      </c>
      <c r="E264" s="43">
        <v>1068030</v>
      </c>
    </row>
    <row r="265" spans="1:5" ht="12.75">
      <c r="A265" s="56"/>
      <c r="B265" s="58"/>
      <c r="C265" s="47">
        <v>4040</v>
      </c>
      <c r="D265" s="41" t="s">
        <v>83</v>
      </c>
      <c r="E265" s="43">
        <v>76911</v>
      </c>
    </row>
    <row r="266" spans="1:5" ht="12.75">
      <c r="A266" s="56"/>
      <c r="B266" s="58"/>
      <c r="C266" s="47">
        <v>4110</v>
      </c>
      <c r="D266" s="41" t="s">
        <v>78</v>
      </c>
      <c r="E266" s="43">
        <v>166398</v>
      </c>
    </row>
    <row r="267" spans="1:5" ht="12.75">
      <c r="A267" s="56"/>
      <c r="B267" s="58"/>
      <c r="C267" s="47">
        <v>4120</v>
      </c>
      <c r="D267" s="41" t="s">
        <v>22</v>
      </c>
      <c r="E267" s="43">
        <v>27975</v>
      </c>
    </row>
    <row r="268" spans="1:5" ht="12.75">
      <c r="A268" s="56"/>
      <c r="B268" s="58"/>
      <c r="C268" s="47">
        <v>4170</v>
      </c>
      <c r="D268" s="41" t="s">
        <v>18</v>
      </c>
      <c r="E268" s="43">
        <v>3250</v>
      </c>
    </row>
    <row r="269" spans="1:5" ht="12.75">
      <c r="A269" s="56"/>
      <c r="B269" s="58"/>
      <c r="C269" s="47">
        <v>4210</v>
      </c>
      <c r="D269" s="41" t="s">
        <v>24</v>
      </c>
      <c r="E269" s="43">
        <v>14419</v>
      </c>
    </row>
    <row r="270" spans="1:5" ht="25.5">
      <c r="A270" s="56"/>
      <c r="B270" s="58"/>
      <c r="C270" s="47">
        <v>4240</v>
      </c>
      <c r="D270" s="72" t="s">
        <v>58</v>
      </c>
      <c r="E270" s="43">
        <v>5100</v>
      </c>
    </row>
    <row r="271" spans="1:5" ht="12.75">
      <c r="A271" s="56"/>
      <c r="B271" s="58"/>
      <c r="C271" s="47">
        <v>4260</v>
      </c>
      <c r="D271" s="41" t="s">
        <v>42</v>
      </c>
      <c r="E271" s="43">
        <v>32110</v>
      </c>
    </row>
    <row r="272" spans="1:5" ht="12.75">
      <c r="A272" s="56"/>
      <c r="B272" s="58"/>
      <c r="C272" s="47">
        <v>4270</v>
      </c>
      <c r="D272" s="41" t="s">
        <v>20</v>
      </c>
      <c r="E272" s="43">
        <v>1840</v>
      </c>
    </row>
    <row r="273" spans="1:5" ht="12.75">
      <c r="A273" s="56"/>
      <c r="B273" s="58"/>
      <c r="C273" s="47">
        <v>4280</v>
      </c>
      <c r="D273" s="41" t="s">
        <v>46</v>
      </c>
      <c r="E273" s="43">
        <v>1075</v>
      </c>
    </row>
    <row r="274" spans="1:5" ht="12.75">
      <c r="A274" s="56"/>
      <c r="B274" s="58"/>
      <c r="C274" s="47">
        <v>4300</v>
      </c>
      <c r="D274" s="41" t="s">
        <v>21</v>
      </c>
      <c r="E274" s="43">
        <v>5885</v>
      </c>
    </row>
    <row r="275" spans="1:5" ht="12.75">
      <c r="A275" s="56"/>
      <c r="B275" s="58"/>
      <c r="C275" s="47">
        <v>4350</v>
      </c>
      <c r="D275" s="41" t="s">
        <v>66</v>
      </c>
      <c r="E275" s="43">
        <v>705</v>
      </c>
    </row>
    <row r="276" spans="1:5" ht="25.5">
      <c r="A276" s="56"/>
      <c r="B276" s="58"/>
      <c r="C276" s="47">
        <v>4360</v>
      </c>
      <c r="D276" s="41" t="s">
        <v>85</v>
      </c>
      <c r="E276" s="43">
        <v>1429</v>
      </c>
    </row>
    <row r="277" spans="1:5" ht="25.5">
      <c r="A277" s="56"/>
      <c r="B277" s="58"/>
      <c r="C277" s="47">
        <v>4370</v>
      </c>
      <c r="D277" s="41" t="s">
        <v>86</v>
      </c>
      <c r="E277" s="43">
        <v>3242</v>
      </c>
    </row>
    <row r="278" spans="1:5" ht="12.75">
      <c r="A278" s="56"/>
      <c r="B278" s="58"/>
      <c r="C278" s="47">
        <v>4410</v>
      </c>
      <c r="D278" s="41" t="s">
        <v>39</v>
      </c>
      <c r="E278" s="43">
        <v>1550</v>
      </c>
    </row>
    <row r="279" spans="1:5" ht="12.75">
      <c r="A279" s="53"/>
      <c r="B279" s="46"/>
      <c r="C279" s="47">
        <v>4430</v>
      </c>
      <c r="D279" s="41" t="s">
        <v>26</v>
      </c>
      <c r="E279" s="43">
        <v>800</v>
      </c>
    </row>
    <row r="280" spans="1:5" ht="25.5">
      <c r="A280" s="53"/>
      <c r="B280" s="46"/>
      <c r="C280" s="47">
        <v>4440</v>
      </c>
      <c r="D280" s="41" t="s">
        <v>105</v>
      </c>
      <c r="E280" s="43">
        <v>70833</v>
      </c>
    </row>
    <row r="281" spans="1:5" ht="12.75">
      <c r="A281" s="53"/>
      <c r="B281" s="46"/>
      <c r="C281" s="47">
        <v>4510</v>
      </c>
      <c r="D281" s="72" t="s">
        <v>116</v>
      </c>
      <c r="E281" s="43">
        <v>190</v>
      </c>
    </row>
    <row r="282" spans="1:5" ht="25.5">
      <c r="A282" s="53"/>
      <c r="B282" s="46"/>
      <c r="C282" s="47">
        <v>4700</v>
      </c>
      <c r="D282" s="72" t="s">
        <v>210</v>
      </c>
      <c r="E282" s="43">
        <v>500</v>
      </c>
    </row>
    <row r="283" spans="1:5" ht="25.5">
      <c r="A283" s="53"/>
      <c r="B283" s="46"/>
      <c r="C283" s="47">
        <v>4740</v>
      </c>
      <c r="D283" s="41" t="s">
        <v>90</v>
      </c>
      <c r="E283" s="43">
        <v>580</v>
      </c>
    </row>
    <row r="284" spans="1:5" ht="25.5">
      <c r="A284" s="53"/>
      <c r="B284" s="46"/>
      <c r="C284" s="47">
        <v>4750</v>
      </c>
      <c r="D284" s="41" t="s">
        <v>91</v>
      </c>
      <c r="E284" s="43">
        <v>1500</v>
      </c>
    </row>
    <row r="285" spans="1:5" ht="12.75">
      <c r="A285" s="58"/>
      <c r="B285" s="38">
        <v>80120</v>
      </c>
      <c r="C285" s="38"/>
      <c r="D285" s="37" t="s">
        <v>129</v>
      </c>
      <c r="E285" s="40">
        <f>SUM(E286:E310)</f>
        <v>6230252</v>
      </c>
    </row>
    <row r="286" spans="1:5" ht="38.25">
      <c r="A286" s="56"/>
      <c r="B286" s="44"/>
      <c r="C286" s="47">
        <v>2310</v>
      </c>
      <c r="D286" s="41" t="s">
        <v>82</v>
      </c>
      <c r="E286" s="43">
        <v>14400</v>
      </c>
    </row>
    <row r="287" spans="1:5" ht="25.5">
      <c r="A287" s="56"/>
      <c r="B287" s="46"/>
      <c r="C287" s="47">
        <v>2540</v>
      </c>
      <c r="D287" s="41" t="s">
        <v>130</v>
      </c>
      <c r="E287" s="43">
        <v>49500</v>
      </c>
    </row>
    <row r="288" spans="1:5" ht="25.5">
      <c r="A288" s="56"/>
      <c r="B288" s="46"/>
      <c r="C288" s="47">
        <v>3020</v>
      </c>
      <c r="D288" s="41" t="s">
        <v>56</v>
      </c>
      <c r="E288" s="43">
        <v>20957</v>
      </c>
    </row>
    <row r="289" spans="1:5" ht="12.75">
      <c r="A289" s="56"/>
      <c r="B289" s="46"/>
      <c r="C289" s="47">
        <v>4010</v>
      </c>
      <c r="D289" s="41" t="s">
        <v>19</v>
      </c>
      <c r="E289" s="43">
        <v>3866322</v>
      </c>
    </row>
    <row r="290" spans="1:5" ht="12.75">
      <c r="A290" s="56"/>
      <c r="B290" s="46"/>
      <c r="C290" s="47">
        <v>4040</v>
      </c>
      <c r="D290" s="41" t="s">
        <v>83</v>
      </c>
      <c r="E290" s="43">
        <v>333689</v>
      </c>
    </row>
    <row r="291" spans="1:5" ht="12.75">
      <c r="A291" s="56"/>
      <c r="B291" s="46"/>
      <c r="C291" s="47">
        <v>4110</v>
      </c>
      <c r="D291" s="41" t="s">
        <v>78</v>
      </c>
      <c r="E291" s="43">
        <v>640615</v>
      </c>
    </row>
    <row r="292" spans="1:5" ht="12.75">
      <c r="A292" s="56"/>
      <c r="B292" s="46"/>
      <c r="C292" s="47">
        <v>4120</v>
      </c>
      <c r="D292" s="41" t="s">
        <v>22</v>
      </c>
      <c r="E292" s="43">
        <v>101852</v>
      </c>
    </row>
    <row r="293" spans="1:5" ht="12.75">
      <c r="A293" s="56"/>
      <c r="B293" s="46"/>
      <c r="C293" s="47">
        <v>4170</v>
      </c>
      <c r="D293" s="41" t="s">
        <v>18</v>
      </c>
      <c r="E293" s="43">
        <v>1000</v>
      </c>
    </row>
    <row r="294" spans="1:5" ht="12.75">
      <c r="A294" s="53"/>
      <c r="B294" s="46"/>
      <c r="C294" s="47">
        <v>4210</v>
      </c>
      <c r="D294" s="41" t="s">
        <v>24</v>
      </c>
      <c r="E294" s="43">
        <v>125768</v>
      </c>
    </row>
    <row r="295" spans="1:5" ht="25.5">
      <c r="A295" s="56"/>
      <c r="B295" s="46"/>
      <c r="C295" s="47">
        <v>4240</v>
      </c>
      <c r="D295" s="41" t="s">
        <v>58</v>
      </c>
      <c r="E295" s="43">
        <v>21739</v>
      </c>
    </row>
    <row r="296" spans="1:5" ht="12.75">
      <c r="A296" s="56"/>
      <c r="B296" s="46"/>
      <c r="C296" s="47">
        <v>4260</v>
      </c>
      <c r="D296" s="41" t="s">
        <v>42</v>
      </c>
      <c r="E296" s="43">
        <v>230819</v>
      </c>
    </row>
    <row r="297" spans="1:5" ht="12.75">
      <c r="A297" s="56"/>
      <c r="B297" s="46"/>
      <c r="C297" s="47">
        <v>4270</v>
      </c>
      <c r="D297" s="41" t="s">
        <v>20</v>
      </c>
      <c r="E297" s="43">
        <v>428689</v>
      </c>
    </row>
    <row r="298" spans="1:5" ht="12.75">
      <c r="A298" s="56"/>
      <c r="B298" s="46"/>
      <c r="C298" s="47">
        <v>4280</v>
      </c>
      <c r="D298" s="41" t="s">
        <v>46</v>
      </c>
      <c r="E298" s="43">
        <v>4036</v>
      </c>
    </row>
    <row r="299" spans="1:5" ht="12.75">
      <c r="A299" s="56"/>
      <c r="B299" s="46"/>
      <c r="C299" s="47">
        <v>4300</v>
      </c>
      <c r="D299" s="41" t="s">
        <v>21</v>
      </c>
      <c r="E299" s="43">
        <v>47095</v>
      </c>
    </row>
    <row r="300" spans="1:5" ht="12.75">
      <c r="A300" s="56"/>
      <c r="B300" s="46"/>
      <c r="C300" s="47">
        <v>4350</v>
      </c>
      <c r="D300" s="41" t="s">
        <v>66</v>
      </c>
      <c r="E300" s="43">
        <v>6288</v>
      </c>
    </row>
    <row r="301" spans="1:5" ht="25.5">
      <c r="A301" s="56"/>
      <c r="B301" s="46"/>
      <c r="C301" s="47">
        <v>4360</v>
      </c>
      <c r="D301" s="41" t="s">
        <v>85</v>
      </c>
      <c r="E301" s="43">
        <v>3614</v>
      </c>
    </row>
    <row r="302" spans="1:5" ht="25.5">
      <c r="A302" s="53"/>
      <c r="B302" s="46"/>
      <c r="C302" s="47">
        <v>4370</v>
      </c>
      <c r="D302" s="41" t="s">
        <v>86</v>
      </c>
      <c r="E302" s="43">
        <v>16262</v>
      </c>
    </row>
    <row r="303" spans="1:5" ht="25.5">
      <c r="A303" s="56"/>
      <c r="B303" s="46"/>
      <c r="C303" s="47">
        <v>4390</v>
      </c>
      <c r="D303" s="41" t="s">
        <v>104</v>
      </c>
      <c r="E303" s="42">
        <v>790</v>
      </c>
    </row>
    <row r="304" spans="1:5" ht="12.75">
      <c r="A304" s="56"/>
      <c r="B304" s="46"/>
      <c r="C304" s="47">
        <v>4410</v>
      </c>
      <c r="D304" s="41" t="s">
        <v>39</v>
      </c>
      <c r="E304" s="43">
        <v>9506</v>
      </c>
    </row>
    <row r="305" spans="1:5" ht="12.75">
      <c r="A305" s="56"/>
      <c r="B305" s="46"/>
      <c r="C305" s="47">
        <v>4430</v>
      </c>
      <c r="D305" s="41" t="s">
        <v>26</v>
      </c>
      <c r="E305" s="43">
        <v>9987</v>
      </c>
    </row>
    <row r="306" spans="1:5" ht="25.5">
      <c r="A306" s="56"/>
      <c r="B306" s="46"/>
      <c r="C306" s="47">
        <v>4440</v>
      </c>
      <c r="D306" s="41" t="s">
        <v>105</v>
      </c>
      <c r="E306" s="43">
        <v>263767</v>
      </c>
    </row>
    <row r="307" spans="1:5" ht="12.75">
      <c r="A307" s="56"/>
      <c r="B307" s="46"/>
      <c r="C307" s="47">
        <v>4500</v>
      </c>
      <c r="D307" s="41" t="s">
        <v>115</v>
      </c>
      <c r="E307" s="42"/>
    </row>
    <row r="308" spans="1:5" ht="25.5">
      <c r="A308" s="56"/>
      <c r="B308" s="46"/>
      <c r="C308" s="47">
        <v>4700</v>
      </c>
      <c r="D308" s="41" t="s">
        <v>89</v>
      </c>
      <c r="E308" s="43">
        <v>8147</v>
      </c>
    </row>
    <row r="309" spans="1:5" ht="25.5">
      <c r="A309" s="56"/>
      <c r="B309" s="46"/>
      <c r="C309" s="47">
        <v>4740</v>
      </c>
      <c r="D309" s="41" t="s">
        <v>90</v>
      </c>
      <c r="E309" s="43">
        <v>5361</v>
      </c>
    </row>
    <row r="310" spans="1:5" ht="25.5">
      <c r="A310" s="56"/>
      <c r="B310" s="49"/>
      <c r="C310" s="47">
        <v>4750</v>
      </c>
      <c r="D310" s="41" t="s">
        <v>91</v>
      </c>
      <c r="E310" s="43">
        <v>20049</v>
      </c>
    </row>
    <row r="311" spans="1:5" ht="12.75">
      <c r="A311" s="58"/>
      <c r="B311" s="48">
        <v>80123</v>
      </c>
      <c r="C311" s="38"/>
      <c r="D311" s="37" t="s">
        <v>131</v>
      </c>
      <c r="E311" s="40">
        <f>SUM(E312:E332)</f>
        <v>509879</v>
      </c>
    </row>
    <row r="312" spans="1:5" ht="25.5">
      <c r="A312" s="56"/>
      <c r="B312" s="44"/>
      <c r="C312" s="47">
        <v>3020</v>
      </c>
      <c r="D312" s="41" t="s">
        <v>56</v>
      </c>
      <c r="E312" s="43">
        <v>2193</v>
      </c>
    </row>
    <row r="313" spans="1:5" ht="12.75">
      <c r="A313" s="56"/>
      <c r="B313" s="46"/>
      <c r="C313" s="47">
        <v>4010</v>
      </c>
      <c r="D313" s="41" t="s">
        <v>19</v>
      </c>
      <c r="E313" s="43">
        <v>332972</v>
      </c>
    </row>
    <row r="314" spans="1:5" ht="12.75">
      <c r="A314" s="56"/>
      <c r="B314" s="46"/>
      <c r="C314" s="47">
        <v>4040</v>
      </c>
      <c r="D314" s="41" t="s">
        <v>83</v>
      </c>
      <c r="E314" s="43">
        <v>25193</v>
      </c>
    </row>
    <row r="315" spans="1:5" ht="12.75">
      <c r="A315" s="56"/>
      <c r="B315" s="46"/>
      <c r="C315" s="47">
        <v>4110</v>
      </c>
      <c r="D315" s="41" t="s">
        <v>78</v>
      </c>
      <c r="E315" s="43">
        <v>54989</v>
      </c>
    </row>
    <row r="316" spans="1:5" ht="12.75">
      <c r="A316" s="56"/>
      <c r="B316" s="46"/>
      <c r="C316" s="47">
        <v>4120</v>
      </c>
      <c r="D316" s="41" t="s">
        <v>22</v>
      </c>
      <c r="E316" s="43">
        <v>8588</v>
      </c>
    </row>
    <row r="317" spans="1:5" ht="12.75">
      <c r="A317" s="56"/>
      <c r="B317" s="46"/>
      <c r="C317" s="47">
        <v>4210</v>
      </c>
      <c r="D317" s="41" t="s">
        <v>24</v>
      </c>
      <c r="E317" s="43">
        <v>11296</v>
      </c>
    </row>
    <row r="318" spans="1:5" ht="25.5">
      <c r="A318" s="56"/>
      <c r="B318" s="46"/>
      <c r="C318" s="47">
        <v>4240</v>
      </c>
      <c r="D318" s="41" t="s">
        <v>58</v>
      </c>
      <c r="E318" s="43"/>
    </row>
    <row r="319" spans="1:5" ht="12.75">
      <c r="A319" s="56"/>
      <c r="B319" s="46"/>
      <c r="C319" s="47">
        <v>4260</v>
      </c>
      <c r="D319" s="41" t="s">
        <v>42</v>
      </c>
      <c r="E319" s="43">
        <v>32238</v>
      </c>
    </row>
    <row r="320" spans="1:5" ht="12.75">
      <c r="A320" s="56"/>
      <c r="B320" s="46"/>
      <c r="C320" s="47">
        <v>4270</v>
      </c>
      <c r="D320" s="41" t="s">
        <v>20</v>
      </c>
      <c r="E320" s="43">
        <v>4530</v>
      </c>
    </row>
    <row r="321" spans="1:5" ht="12.75">
      <c r="A321" s="56"/>
      <c r="B321" s="46"/>
      <c r="C321" s="47">
        <v>4280</v>
      </c>
      <c r="D321" s="41" t="s">
        <v>46</v>
      </c>
      <c r="E321" s="43">
        <v>369</v>
      </c>
    </row>
    <row r="322" spans="1:5" ht="12.75">
      <c r="A322" s="56"/>
      <c r="B322" s="46"/>
      <c r="C322" s="47">
        <v>4300</v>
      </c>
      <c r="D322" s="41" t="s">
        <v>21</v>
      </c>
      <c r="E322" s="43">
        <v>4477</v>
      </c>
    </row>
    <row r="323" spans="1:5" ht="12.75">
      <c r="A323" s="56"/>
      <c r="B323" s="46"/>
      <c r="C323" s="47">
        <v>4350</v>
      </c>
      <c r="D323" s="41" t="s">
        <v>66</v>
      </c>
      <c r="E323" s="43">
        <v>315</v>
      </c>
    </row>
    <row r="324" spans="1:5" ht="25.5">
      <c r="A324" s="56"/>
      <c r="B324" s="46"/>
      <c r="C324" s="47">
        <v>4360</v>
      </c>
      <c r="D324" s="41" t="s">
        <v>85</v>
      </c>
      <c r="E324" s="43">
        <v>322</v>
      </c>
    </row>
    <row r="325" spans="1:5" ht="25.5">
      <c r="A325" s="56"/>
      <c r="B325" s="46"/>
      <c r="C325" s="47">
        <v>4370</v>
      </c>
      <c r="D325" s="41" t="s">
        <v>86</v>
      </c>
      <c r="E325" s="43">
        <v>1576</v>
      </c>
    </row>
    <row r="326" spans="1:5" ht="12.75">
      <c r="A326" s="56"/>
      <c r="B326" s="46"/>
      <c r="C326" s="47">
        <v>4410</v>
      </c>
      <c r="D326" s="41" t="s">
        <v>39</v>
      </c>
      <c r="E326" s="43">
        <v>360</v>
      </c>
    </row>
    <row r="327" spans="1:5" ht="12.75">
      <c r="A327" s="56"/>
      <c r="B327" s="46"/>
      <c r="C327" s="47">
        <v>4430</v>
      </c>
      <c r="D327" s="41" t="s">
        <v>26</v>
      </c>
      <c r="E327" s="43">
        <v>22</v>
      </c>
    </row>
    <row r="328" spans="1:5" ht="25.5">
      <c r="A328" s="56"/>
      <c r="B328" s="46"/>
      <c r="C328" s="47">
        <v>4440</v>
      </c>
      <c r="D328" s="41" t="s">
        <v>105</v>
      </c>
      <c r="E328" s="43">
        <v>29134</v>
      </c>
    </row>
    <row r="329" spans="1:5" ht="12.75">
      <c r="A329" s="53"/>
      <c r="B329" s="46"/>
      <c r="C329" s="47">
        <v>4500</v>
      </c>
      <c r="D329" s="41" t="s">
        <v>115</v>
      </c>
      <c r="E329" s="43"/>
    </row>
    <row r="330" spans="1:5" ht="25.5">
      <c r="A330" s="53"/>
      <c r="B330" s="46"/>
      <c r="C330" s="47">
        <v>4700</v>
      </c>
      <c r="D330" s="41" t="s">
        <v>89</v>
      </c>
      <c r="E330" s="43">
        <v>225</v>
      </c>
    </row>
    <row r="331" spans="1:5" ht="25.5">
      <c r="A331" s="53"/>
      <c r="B331" s="46"/>
      <c r="C331" s="47">
        <v>4740</v>
      </c>
      <c r="D331" s="41" t="s">
        <v>90</v>
      </c>
      <c r="E331" s="43">
        <v>630</v>
      </c>
    </row>
    <row r="332" spans="1:5" ht="25.5">
      <c r="A332" s="53"/>
      <c r="B332" s="49"/>
      <c r="C332" s="47">
        <v>4750</v>
      </c>
      <c r="D332" s="41" t="s">
        <v>91</v>
      </c>
      <c r="E332" s="43">
        <v>450</v>
      </c>
    </row>
    <row r="333" spans="1:5" ht="12.75">
      <c r="A333" s="46"/>
      <c r="B333" s="48">
        <v>80130</v>
      </c>
      <c r="C333" s="38"/>
      <c r="D333" s="37" t="s">
        <v>132</v>
      </c>
      <c r="E333" s="40">
        <f>SUM(E334:E358)</f>
        <v>11416222</v>
      </c>
    </row>
    <row r="334" spans="1:5" ht="38.25">
      <c r="A334" s="56"/>
      <c r="B334" s="44"/>
      <c r="C334" s="47">
        <v>2310</v>
      </c>
      <c r="D334" s="41" t="s">
        <v>82</v>
      </c>
      <c r="E334" s="43">
        <v>2800</v>
      </c>
    </row>
    <row r="335" spans="1:5" ht="25.5">
      <c r="A335" s="56"/>
      <c r="B335" s="46"/>
      <c r="C335" s="47">
        <v>2540</v>
      </c>
      <c r="D335" s="41" t="s">
        <v>130</v>
      </c>
      <c r="E335" s="43">
        <v>477160</v>
      </c>
    </row>
    <row r="336" spans="1:5" ht="25.5">
      <c r="A336" s="56"/>
      <c r="B336" s="46"/>
      <c r="C336" s="47">
        <v>3020</v>
      </c>
      <c r="D336" s="41" t="s">
        <v>56</v>
      </c>
      <c r="E336" s="43">
        <v>93515</v>
      </c>
    </row>
    <row r="337" spans="1:5" ht="12.75">
      <c r="A337" s="56"/>
      <c r="B337" s="46"/>
      <c r="C337" s="47">
        <v>4010</v>
      </c>
      <c r="D337" s="41" t="s">
        <v>19</v>
      </c>
      <c r="E337" s="43">
        <v>7022338</v>
      </c>
    </row>
    <row r="338" spans="1:5" ht="12.75">
      <c r="A338" s="56"/>
      <c r="B338" s="46"/>
      <c r="C338" s="47">
        <v>4040</v>
      </c>
      <c r="D338" s="41" t="s">
        <v>83</v>
      </c>
      <c r="E338" s="43">
        <v>587884</v>
      </c>
    </row>
    <row r="339" spans="1:5" ht="12.75">
      <c r="A339" s="53"/>
      <c r="B339" s="46"/>
      <c r="C339" s="47">
        <v>4110</v>
      </c>
      <c r="D339" s="41" t="s">
        <v>78</v>
      </c>
      <c r="E339" s="43">
        <v>1203108</v>
      </c>
    </row>
    <row r="340" spans="1:5" ht="12.75">
      <c r="A340" s="56"/>
      <c r="B340" s="46"/>
      <c r="C340" s="47">
        <v>4120</v>
      </c>
      <c r="D340" s="41" t="s">
        <v>22</v>
      </c>
      <c r="E340" s="43">
        <v>186119</v>
      </c>
    </row>
    <row r="341" spans="1:5" ht="12.75">
      <c r="A341" s="56"/>
      <c r="B341" s="46"/>
      <c r="C341" s="47">
        <v>4210</v>
      </c>
      <c r="D341" s="41" t="s">
        <v>24</v>
      </c>
      <c r="E341" s="43">
        <v>299393</v>
      </c>
    </row>
    <row r="342" spans="1:5" ht="25.5">
      <c r="A342" s="53"/>
      <c r="B342" s="46"/>
      <c r="C342" s="47">
        <v>4240</v>
      </c>
      <c r="D342" s="41" t="s">
        <v>58</v>
      </c>
      <c r="E342" s="43">
        <v>41963</v>
      </c>
    </row>
    <row r="343" spans="1:5" ht="12.75">
      <c r="A343" s="56"/>
      <c r="B343" s="46"/>
      <c r="C343" s="47">
        <v>4260</v>
      </c>
      <c r="D343" s="41" t="s">
        <v>42</v>
      </c>
      <c r="E343" s="43">
        <v>631516</v>
      </c>
    </row>
    <row r="344" spans="1:5" ht="12.75">
      <c r="A344" s="56"/>
      <c r="B344" s="46"/>
      <c r="C344" s="47">
        <v>4270</v>
      </c>
      <c r="D344" s="41" t="s">
        <v>20</v>
      </c>
      <c r="E344" s="43">
        <v>107217</v>
      </c>
    </row>
    <row r="345" spans="1:5" ht="12.75">
      <c r="A345" s="56"/>
      <c r="B345" s="46"/>
      <c r="C345" s="47">
        <v>4280</v>
      </c>
      <c r="D345" s="41" t="s">
        <v>46</v>
      </c>
      <c r="E345" s="43">
        <v>8328</v>
      </c>
    </row>
    <row r="346" spans="1:5" ht="12.75">
      <c r="A346" s="56"/>
      <c r="B346" s="46"/>
      <c r="C346" s="47">
        <v>4300</v>
      </c>
      <c r="D346" s="41" t="s">
        <v>21</v>
      </c>
      <c r="E346" s="43">
        <v>109944</v>
      </c>
    </row>
    <row r="347" spans="1:5" ht="12.75">
      <c r="A347" s="56"/>
      <c r="B347" s="46"/>
      <c r="C347" s="47">
        <v>4350</v>
      </c>
      <c r="D347" s="41" t="s">
        <v>66</v>
      </c>
      <c r="E347" s="43">
        <v>8789</v>
      </c>
    </row>
    <row r="348" spans="1:5" ht="25.5">
      <c r="A348" s="56"/>
      <c r="B348" s="46"/>
      <c r="C348" s="47">
        <v>4360</v>
      </c>
      <c r="D348" s="41" t="s">
        <v>85</v>
      </c>
      <c r="E348" s="43">
        <v>8327</v>
      </c>
    </row>
    <row r="349" spans="1:5" ht="25.5">
      <c r="A349" s="56"/>
      <c r="B349" s="46"/>
      <c r="C349" s="47">
        <v>4370</v>
      </c>
      <c r="D349" s="41" t="s">
        <v>86</v>
      </c>
      <c r="E349" s="43">
        <v>36473</v>
      </c>
    </row>
    <row r="350" spans="1:5" ht="25.5">
      <c r="A350" s="56"/>
      <c r="B350" s="46"/>
      <c r="C350" s="47">
        <v>4390</v>
      </c>
      <c r="D350" s="41" t="s">
        <v>104</v>
      </c>
      <c r="E350" s="43">
        <v>42</v>
      </c>
    </row>
    <row r="351" spans="1:5" ht="12.75">
      <c r="A351" s="56"/>
      <c r="B351" s="46"/>
      <c r="C351" s="47">
        <v>4410</v>
      </c>
      <c r="D351" s="41" t="s">
        <v>39</v>
      </c>
      <c r="E351" s="43">
        <v>14380</v>
      </c>
    </row>
    <row r="352" spans="1:5" ht="12.75">
      <c r="A352" s="56"/>
      <c r="B352" s="46"/>
      <c r="C352" s="47">
        <v>4430</v>
      </c>
      <c r="D352" s="41" t="s">
        <v>26</v>
      </c>
      <c r="E352" s="43">
        <v>34739</v>
      </c>
    </row>
    <row r="353" spans="1:5" ht="25.5">
      <c r="A353" s="56"/>
      <c r="B353" s="46"/>
      <c r="C353" s="47">
        <v>4440</v>
      </c>
      <c r="D353" s="41" t="s">
        <v>105</v>
      </c>
      <c r="E353" s="43">
        <v>473745</v>
      </c>
    </row>
    <row r="354" spans="1:5" ht="12.75">
      <c r="A354" s="56"/>
      <c r="B354" s="46"/>
      <c r="C354" s="47">
        <v>4480</v>
      </c>
      <c r="D354" s="41" t="s">
        <v>88</v>
      </c>
      <c r="E354" s="43">
        <v>85</v>
      </c>
    </row>
    <row r="355" spans="1:5" ht="12.75">
      <c r="A355" s="56"/>
      <c r="B355" s="46"/>
      <c r="C355" s="47">
        <v>4500</v>
      </c>
      <c r="D355" s="41" t="s">
        <v>115</v>
      </c>
      <c r="E355" s="43">
        <v>2650</v>
      </c>
    </row>
    <row r="356" spans="1:5" ht="25.5">
      <c r="A356" s="56"/>
      <c r="B356" s="46"/>
      <c r="C356" s="47">
        <v>4700</v>
      </c>
      <c r="D356" s="41" t="s">
        <v>89</v>
      </c>
      <c r="E356" s="43">
        <v>11385</v>
      </c>
    </row>
    <row r="357" spans="1:5" ht="25.5">
      <c r="A357" s="56"/>
      <c r="B357" s="46"/>
      <c r="C357" s="47">
        <v>4740</v>
      </c>
      <c r="D357" s="41" t="s">
        <v>90</v>
      </c>
      <c r="E357" s="43">
        <v>12861</v>
      </c>
    </row>
    <row r="358" spans="1:5" ht="25.5">
      <c r="A358" s="56"/>
      <c r="B358" s="49"/>
      <c r="C358" s="47">
        <v>4750</v>
      </c>
      <c r="D358" s="41" t="s">
        <v>91</v>
      </c>
      <c r="E358" s="43">
        <v>41461</v>
      </c>
    </row>
    <row r="359" spans="1:5" ht="12.75">
      <c r="A359" s="58"/>
      <c r="B359" s="48">
        <v>80134</v>
      </c>
      <c r="C359" s="38"/>
      <c r="D359" s="37" t="s">
        <v>133</v>
      </c>
      <c r="E359" s="40">
        <f>SUM(E360:E381)</f>
        <v>671281</v>
      </c>
    </row>
    <row r="360" spans="1:5" ht="25.5">
      <c r="A360" s="56"/>
      <c r="B360" s="44"/>
      <c r="C360" s="47">
        <v>3020</v>
      </c>
      <c r="D360" s="41" t="s">
        <v>56</v>
      </c>
      <c r="E360" s="43">
        <v>2662</v>
      </c>
    </row>
    <row r="361" spans="1:5" ht="12.75">
      <c r="A361" s="56"/>
      <c r="B361" s="46"/>
      <c r="C361" s="47">
        <v>4010</v>
      </c>
      <c r="D361" s="41" t="s">
        <v>19</v>
      </c>
      <c r="E361" s="43">
        <v>462257</v>
      </c>
    </row>
    <row r="362" spans="1:5" ht="12.75">
      <c r="A362" s="53"/>
      <c r="B362" s="46"/>
      <c r="C362" s="47">
        <v>4040</v>
      </c>
      <c r="D362" s="41" t="s">
        <v>83</v>
      </c>
      <c r="E362" s="43">
        <v>39766</v>
      </c>
    </row>
    <row r="363" spans="1:5" ht="12.75">
      <c r="A363" s="56"/>
      <c r="B363" s="46"/>
      <c r="C363" s="47">
        <v>4110</v>
      </c>
      <c r="D363" s="41" t="s">
        <v>78</v>
      </c>
      <c r="E363" s="43">
        <v>74633</v>
      </c>
    </row>
    <row r="364" spans="1:5" ht="12.75">
      <c r="A364" s="56"/>
      <c r="B364" s="46"/>
      <c r="C364" s="47">
        <v>4120</v>
      </c>
      <c r="D364" s="41" t="s">
        <v>22</v>
      </c>
      <c r="E364" s="43">
        <v>12215</v>
      </c>
    </row>
    <row r="365" spans="1:5" ht="12.75">
      <c r="A365" s="56"/>
      <c r="B365" s="46"/>
      <c r="C365" s="47">
        <v>4170</v>
      </c>
      <c r="D365" s="41" t="s">
        <v>18</v>
      </c>
      <c r="E365" s="43">
        <v>2300</v>
      </c>
    </row>
    <row r="366" spans="1:5" ht="12.75">
      <c r="A366" s="56"/>
      <c r="B366" s="46"/>
      <c r="C366" s="47">
        <v>4210</v>
      </c>
      <c r="D366" s="41" t="s">
        <v>24</v>
      </c>
      <c r="E366" s="43">
        <v>9889</v>
      </c>
    </row>
    <row r="367" spans="1:5" ht="25.5">
      <c r="A367" s="56"/>
      <c r="B367" s="46"/>
      <c r="C367" s="47">
        <v>4240</v>
      </c>
      <c r="D367" s="41" t="s">
        <v>58</v>
      </c>
      <c r="E367" s="43">
        <v>2200</v>
      </c>
    </row>
    <row r="368" spans="1:5" ht="12.75">
      <c r="A368" s="56"/>
      <c r="B368" s="46"/>
      <c r="C368" s="47">
        <v>4260</v>
      </c>
      <c r="D368" s="41" t="s">
        <v>42</v>
      </c>
      <c r="E368" s="43">
        <v>20716</v>
      </c>
    </row>
    <row r="369" spans="1:5" ht="12.75">
      <c r="A369" s="56"/>
      <c r="B369" s="46"/>
      <c r="C369" s="47">
        <v>4270</v>
      </c>
      <c r="D369" s="41" t="s">
        <v>20</v>
      </c>
      <c r="E369" s="43">
        <v>1160</v>
      </c>
    </row>
    <row r="370" spans="1:5" ht="12.75">
      <c r="A370" s="56"/>
      <c r="B370" s="46"/>
      <c r="C370" s="47">
        <v>4280</v>
      </c>
      <c r="D370" s="41" t="s">
        <v>46</v>
      </c>
      <c r="E370" s="43">
        <v>1564</v>
      </c>
    </row>
    <row r="371" spans="1:5" ht="12.75">
      <c r="A371" s="56"/>
      <c r="B371" s="46"/>
      <c r="C371" s="47">
        <v>4300</v>
      </c>
      <c r="D371" s="41" t="s">
        <v>21</v>
      </c>
      <c r="E371" s="43">
        <v>3594</v>
      </c>
    </row>
    <row r="372" spans="1:5" ht="12.75">
      <c r="A372" s="56"/>
      <c r="B372" s="46"/>
      <c r="C372" s="47">
        <v>4350</v>
      </c>
      <c r="D372" s="41" t="s">
        <v>66</v>
      </c>
      <c r="E372" s="43">
        <v>375</v>
      </c>
    </row>
    <row r="373" spans="1:5" ht="25.5">
      <c r="A373" s="56"/>
      <c r="B373" s="46"/>
      <c r="C373" s="47">
        <v>4360</v>
      </c>
      <c r="D373" s="41" t="s">
        <v>85</v>
      </c>
      <c r="E373" s="43">
        <v>893</v>
      </c>
    </row>
    <row r="374" spans="1:5" ht="25.5">
      <c r="A374" s="56"/>
      <c r="B374" s="46"/>
      <c r="C374" s="47">
        <v>4370</v>
      </c>
      <c r="D374" s="41" t="s">
        <v>86</v>
      </c>
      <c r="E374" s="43">
        <v>1923</v>
      </c>
    </row>
    <row r="375" spans="1:5" ht="12.75">
      <c r="A375" s="56"/>
      <c r="B375" s="46"/>
      <c r="C375" s="47">
        <v>4410</v>
      </c>
      <c r="D375" s="41" t="s">
        <v>39</v>
      </c>
      <c r="E375" s="43">
        <v>800</v>
      </c>
    </row>
    <row r="376" spans="1:5" ht="12.75">
      <c r="A376" s="56"/>
      <c r="B376" s="46"/>
      <c r="C376" s="47">
        <v>4430</v>
      </c>
      <c r="D376" s="41" t="s">
        <v>26</v>
      </c>
      <c r="E376" s="43">
        <v>430</v>
      </c>
    </row>
    <row r="377" spans="1:5" ht="25.5">
      <c r="A377" s="56"/>
      <c r="B377" s="46"/>
      <c r="C377" s="47">
        <v>4440</v>
      </c>
      <c r="D377" s="41" t="s">
        <v>105</v>
      </c>
      <c r="E377" s="43">
        <v>32254</v>
      </c>
    </row>
    <row r="378" spans="1:5" ht="12.75">
      <c r="A378" s="56"/>
      <c r="B378" s="46"/>
      <c r="C378" s="47">
        <v>4510</v>
      </c>
      <c r="D378" s="72" t="s">
        <v>116</v>
      </c>
      <c r="E378" s="43">
        <v>110</v>
      </c>
    </row>
    <row r="379" spans="1:5" ht="25.5">
      <c r="A379" s="56"/>
      <c r="B379" s="46"/>
      <c r="C379" s="47">
        <v>4700</v>
      </c>
      <c r="D379" s="72" t="s">
        <v>210</v>
      </c>
      <c r="E379" s="43">
        <v>200</v>
      </c>
    </row>
    <row r="380" spans="1:5" ht="25.5">
      <c r="A380" s="56"/>
      <c r="B380" s="46"/>
      <c r="C380" s="47">
        <v>4740</v>
      </c>
      <c r="D380" s="41" t="s">
        <v>90</v>
      </c>
      <c r="E380" s="43">
        <v>320</v>
      </c>
    </row>
    <row r="381" spans="1:5" ht="25.5">
      <c r="A381" s="53"/>
      <c r="B381" s="49"/>
      <c r="C381" s="47">
        <v>4750</v>
      </c>
      <c r="D381" s="41" t="s">
        <v>91</v>
      </c>
      <c r="E381" s="43">
        <v>1020</v>
      </c>
    </row>
    <row r="382" spans="1:5" ht="38.25">
      <c r="A382" s="58"/>
      <c r="B382" s="48">
        <v>80140</v>
      </c>
      <c r="C382" s="38"/>
      <c r="D382" s="37" t="s">
        <v>25</v>
      </c>
      <c r="E382" s="40">
        <f>SUM(E383:E403)</f>
        <v>813529</v>
      </c>
    </row>
    <row r="383" spans="1:5" ht="25.5">
      <c r="A383" s="56"/>
      <c r="B383" s="44"/>
      <c r="C383" s="47">
        <v>3020</v>
      </c>
      <c r="D383" s="41" t="s">
        <v>134</v>
      </c>
      <c r="E383" s="43">
        <v>3729</v>
      </c>
    </row>
    <row r="384" spans="1:5" ht="12.75">
      <c r="A384" s="56"/>
      <c r="B384" s="46"/>
      <c r="C384" s="47">
        <v>4010</v>
      </c>
      <c r="D384" s="41" t="s">
        <v>19</v>
      </c>
      <c r="E384" s="43">
        <v>382953</v>
      </c>
    </row>
    <row r="385" spans="1:5" ht="12.75">
      <c r="A385" s="53"/>
      <c r="B385" s="46"/>
      <c r="C385" s="47">
        <v>4040</v>
      </c>
      <c r="D385" s="41" t="s">
        <v>83</v>
      </c>
      <c r="E385" s="43">
        <v>31020</v>
      </c>
    </row>
    <row r="386" spans="1:5" ht="12.75">
      <c r="A386" s="56"/>
      <c r="B386" s="46"/>
      <c r="C386" s="47">
        <v>4110</v>
      </c>
      <c r="D386" s="41" t="s">
        <v>78</v>
      </c>
      <c r="E386" s="43">
        <v>77215</v>
      </c>
    </row>
    <row r="387" spans="1:5" ht="12.75">
      <c r="A387" s="56"/>
      <c r="B387" s="46"/>
      <c r="C387" s="47">
        <v>4120</v>
      </c>
      <c r="D387" s="41" t="s">
        <v>22</v>
      </c>
      <c r="E387" s="43">
        <v>12036</v>
      </c>
    </row>
    <row r="388" spans="1:5" ht="12.75">
      <c r="A388" s="56"/>
      <c r="B388" s="46"/>
      <c r="C388" s="47">
        <v>4170</v>
      </c>
      <c r="D388" s="41" t="s">
        <v>18</v>
      </c>
      <c r="E388" s="43">
        <v>95400</v>
      </c>
    </row>
    <row r="389" spans="1:5" ht="12.75">
      <c r="A389" s="56"/>
      <c r="B389" s="46"/>
      <c r="C389" s="47">
        <v>4210</v>
      </c>
      <c r="D389" s="41" t="s">
        <v>24</v>
      </c>
      <c r="E389" s="43">
        <v>39150</v>
      </c>
    </row>
    <row r="390" spans="1:5" ht="25.5">
      <c r="A390" s="56"/>
      <c r="B390" s="46"/>
      <c r="C390" s="47">
        <v>4240</v>
      </c>
      <c r="D390" s="41" t="s">
        <v>58</v>
      </c>
      <c r="E390" s="43">
        <v>2000</v>
      </c>
    </row>
    <row r="391" spans="1:5" ht="12.75">
      <c r="A391" s="56"/>
      <c r="B391" s="46"/>
      <c r="C391" s="47">
        <v>4260</v>
      </c>
      <c r="D391" s="41" t="s">
        <v>42</v>
      </c>
      <c r="E391" s="43">
        <v>54750</v>
      </c>
    </row>
    <row r="392" spans="1:5" ht="12.75">
      <c r="A392" s="56"/>
      <c r="B392" s="46"/>
      <c r="C392" s="47">
        <v>4270</v>
      </c>
      <c r="D392" s="41" t="s">
        <v>20</v>
      </c>
      <c r="E392" s="43">
        <v>10000</v>
      </c>
    </row>
    <row r="393" spans="1:5" ht="12.75">
      <c r="A393" s="56"/>
      <c r="B393" s="46"/>
      <c r="C393" s="47">
        <v>4280</v>
      </c>
      <c r="D393" s="41" t="s">
        <v>46</v>
      </c>
      <c r="E393" s="43">
        <v>800</v>
      </c>
    </row>
    <row r="394" spans="1:5" ht="12.75">
      <c r="A394" s="56"/>
      <c r="B394" s="46"/>
      <c r="C394" s="47">
        <v>4300</v>
      </c>
      <c r="D394" s="41" t="s">
        <v>21</v>
      </c>
      <c r="E394" s="43">
        <v>49050</v>
      </c>
    </row>
    <row r="395" spans="1:5" ht="12.75">
      <c r="A395" s="56"/>
      <c r="B395" s="46"/>
      <c r="C395" s="47">
        <v>4350</v>
      </c>
      <c r="D395" s="41" t="s">
        <v>66</v>
      </c>
      <c r="E395" s="43">
        <v>3000</v>
      </c>
    </row>
    <row r="396" spans="1:5" ht="25.5">
      <c r="A396" s="56"/>
      <c r="B396" s="46"/>
      <c r="C396" s="47">
        <v>4360</v>
      </c>
      <c r="D396" s="41" t="s">
        <v>85</v>
      </c>
      <c r="E396" s="43">
        <v>1200</v>
      </c>
    </row>
    <row r="397" spans="1:5" ht="25.5">
      <c r="A397" s="56"/>
      <c r="B397" s="46"/>
      <c r="C397" s="47">
        <v>4370</v>
      </c>
      <c r="D397" s="41" t="s">
        <v>86</v>
      </c>
      <c r="E397" s="43">
        <v>5300</v>
      </c>
    </row>
    <row r="398" spans="1:5" ht="12.75">
      <c r="A398" s="56"/>
      <c r="B398" s="46"/>
      <c r="C398" s="47">
        <v>4410</v>
      </c>
      <c r="D398" s="41" t="s">
        <v>39</v>
      </c>
      <c r="E398" s="43">
        <v>2000</v>
      </c>
    </row>
    <row r="399" spans="1:5" ht="25.5">
      <c r="A399" s="56"/>
      <c r="B399" s="46"/>
      <c r="C399" s="47">
        <v>4440</v>
      </c>
      <c r="D399" s="41" t="s">
        <v>105</v>
      </c>
      <c r="E399" s="43">
        <v>31820</v>
      </c>
    </row>
    <row r="400" spans="1:5" ht="12.75">
      <c r="A400" s="53"/>
      <c r="B400" s="46"/>
      <c r="C400" s="47">
        <v>4480</v>
      </c>
      <c r="D400" s="41" t="s">
        <v>88</v>
      </c>
      <c r="E400" s="43">
        <v>30</v>
      </c>
    </row>
    <row r="401" spans="1:5" ht="25.5">
      <c r="A401" s="53"/>
      <c r="B401" s="46"/>
      <c r="C401" s="47">
        <v>4700</v>
      </c>
      <c r="D401" s="72" t="s">
        <v>210</v>
      </c>
      <c r="E401" s="43">
        <v>2576</v>
      </c>
    </row>
    <row r="402" spans="1:5" ht="25.5">
      <c r="A402" s="56"/>
      <c r="B402" s="46"/>
      <c r="C402" s="47">
        <v>4740</v>
      </c>
      <c r="D402" s="41" t="s">
        <v>90</v>
      </c>
      <c r="E402" s="43">
        <v>3000</v>
      </c>
    </row>
    <row r="403" spans="1:5" ht="25.5">
      <c r="A403" s="56"/>
      <c r="B403" s="49"/>
      <c r="C403" s="47">
        <v>4750</v>
      </c>
      <c r="D403" s="41" t="s">
        <v>91</v>
      </c>
      <c r="E403" s="43">
        <v>6500</v>
      </c>
    </row>
    <row r="404" spans="1:5" ht="25.5">
      <c r="A404" s="58"/>
      <c r="B404" s="48">
        <v>80146</v>
      </c>
      <c r="C404" s="38"/>
      <c r="D404" s="37" t="s">
        <v>61</v>
      </c>
      <c r="E404" s="40">
        <f>SUM(E405:E416)</f>
        <v>145235</v>
      </c>
    </row>
    <row r="405" spans="1:5" ht="12.75">
      <c r="A405" s="56"/>
      <c r="B405" s="44"/>
      <c r="C405" s="47">
        <v>4010</v>
      </c>
      <c r="D405" s="41" t="s">
        <v>19</v>
      </c>
      <c r="E405" s="43">
        <v>7684</v>
      </c>
    </row>
    <row r="406" spans="1:5" ht="12.75">
      <c r="A406" s="56"/>
      <c r="B406" s="46"/>
      <c r="C406" s="47">
        <v>4040</v>
      </c>
      <c r="D406" s="41" t="s">
        <v>83</v>
      </c>
      <c r="E406" s="43">
        <v>691</v>
      </c>
    </row>
    <row r="407" spans="1:5" ht="12.75">
      <c r="A407" s="56"/>
      <c r="B407" s="46"/>
      <c r="C407" s="47">
        <v>4110</v>
      </c>
      <c r="D407" s="41" t="s">
        <v>78</v>
      </c>
      <c r="E407" s="43">
        <v>1294</v>
      </c>
    </row>
    <row r="408" spans="1:5" ht="12.75">
      <c r="A408" s="56"/>
      <c r="B408" s="46"/>
      <c r="C408" s="47">
        <v>4120</v>
      </c>
      <c r="D408" s="41" t="s">
        <v>22</v>
      </c>
      <c r="E408" s="43">
        <v>205</v>
      </c>
    </row>
    <row r="409" spans="1:5" ht="12.75">
      <c r="A409" s="56"/>
      <c r="B409" s="46"/>
      <c r="C409" s="47">
        <v>4170</v>
      </c>
      <c r="D409" s="72" t="s">
        <v>18</v>
      </c>
      <c r="E409" s="43">
        <v>2500</v>
      </c>
    </row>
    <row r="410" spans="1:5" ht="12.75">
      <c r="A410" s="56"/>
      <c r="B410" s="46"/>
      <c r="C410" s="47">
        <v>4210</v>
      </c>
      <c r="D410" s="72" t="s">
        <v>24</v>
      </c>
      <c r="E410" s="43">
        <v>2000</v>
      </c>
    </row>
    <row r="411" spans="1:5" ht="25.5">
      <c r="A411" s="56"/>
      <c r="B411" s="46"/>
      <c r="C411" s="47">
        <v>4240</v>
      </c>
      <c r="D411" s="72" t="s">
        <v>58</v>
      </c>
      <c r="E411" s="43">
        <v>5000</v>
      </c>
    </row>
    <row r="412" spans="1:5" ht="12.75">
      <c r="A412" s="56"/>
      <c r="B412" s="46"/>
      <c r="C412" s="47">
        <v>4300</v>
      </c>
      <c r="D412" s="41" t="s">
        <v>21</v>
      </c>
      <c r="E412" s="43">
        <v>117543</v>
      </c>
    </row>
    <row r="413" spans="1:5" ht="12.75">
      <c r="A413" s="56"/>
      <c r="B413" s="46"/>
      <c r="C413" s="47">
        <v>4410</v>
      </c>
      <c r="D413" s="41" t="s">
        <v>39</v>
      </c>
      <c r="E413" s="43">
        <v>1000</v>
      </c>
    </row>
    <row r="414" spans="1:5" ht="25.5">
      <c r="A414" s="56"/>
      <c r="B414" s="46"/>
      <c r="C414" s="47">
        <v>4440</v>
      </c>
      <c r="D414" s="41" t="s">
        <v>105</v>
      </c>
      <c r="E414" s="43">
        <v>318</v>
      </c>
    </row>
    <row r="415" spans="1:5" ht="25.5">
      <c r="A415" s="56"/>
      <c r="B415" s="46"/>
      <c r="C415" s="64">
        <v>4700</v>
      </c>
      <c r="D415" s="72" t="s">
        <v>210</v>
      </c>
      <c r="E415" s="43">
        <v>5000</v>
      </c>
    </row>
    <row r="416" spans="1:5" ht="25.5">
      <c r="A416" s="56"/>
      <c r="B416" s="46"/>
      <c r="C416" s="64">
        <v>4750</v>
      </c>
      <c r="D416" s="72" t="s">
        <v>91</v>
      </c>
      <c r="E416" s="65">
        <v>2000</v>
      </c>
    </row>
    <row r="417" spans="1:5" ht="12.75">
      <c r="A417" s="56"/>
      <c r="B417" s="38">
        <v>80148</v>
      </c>
      <c r="C417" s="64"/>
      <c r="D417" s="61" t="s">
        <v>211</v>
      </c>
      <c r="E417" s="62">
        <f>SUM(E418:E433)</f>
        <v>1313148</v>
      </c>
    </row>
    <row r="418" spans="1:5" ht="25.5">
      <c r="A418" s="56"/>
      <c r="B418" s="46"/>
      <c r="C418" s="64">
        <v>3020</v>
      </c>
      <c r="D418" s="72" t="s">
        <v>56</v>
      </c>
      <c r="E418" s="43">
        <v>2489</v>
      </c>
    </row>
    <row r="419" spans="1:5" ht="12.75">
      <c r="A419" s="56"/>
      <c r="B419" s="46"/>
      <c r="C419" s="64">
        <v>4010</v>
      </c>
      <c r="D419" s="72" t="s">
        <v>19</v>
      </c>
      <c r="E419" s="43">
        <v>484687</v>
      </c>
    </row>
    <row r="420" spans="1:5" ht="12.75">
      <c r="A420" s="56"/>
      <c r="B420" s="46"/>
      <c r="C420" s="64">
        <v>4110</v>
      </c>
      <c r="D420" s="72" t="s">
        <v>212</v>
      </c>
      <c r="E420" s="43">
        <v>72105</v>
      </c>
    </row>
    <row r="421" spans="1:5" ht="12.75">
      <c r="A421" s="56"/>
      <c r="B421" s="46"/>
      <c r="C421" s="64">
        <v>4120</v>
      </c>
      <c r="D421" s="72" t="s">
        <v>22</v>
      </c>
      <c r="E421" s="43">
        <v>11465</v>
      </c>
    </row>
    <row r="422" spans="1:5" ht="12.75">
      <c r="A422" s="56"/>
      <c r="B422" s="46"/>
      <c r="C422" s="64">
        <v>4210</v>
      </c>
      <c r="D422" s="72" t="s">
        <v>24</v>
      </c>
      <c r="E422" s="43">
        <v>26335</v>
      </c>
    </row>
    <row r="423" spans="1:5" ht="12.75">
      <c r="A423" s="56"/>
      <c r="B423" s="46"/>
      <c r="C423" s="64">
        <v>4220</v>
      </c>
      <c r="D423" s="72" t="s">
        <v>72</v>
      </c>
      <c r="E423" s="43">
        <v>588250</v>
      </c>
    </row>
    <row r="424" spans="1:5" ht="12.75">
      <c r="A424" s="56"/>
      <c r="B424" s="46"/>
      <c r="C424" s="64">
        <v>4260</v>
      </c>
      <c r="D424" s="72" t="s">
        <v>42</v>
      </c>
      <c r="E424" s="43">
        <v>70692</v>
      </c>
    </row>
    <row r="425" spans="1:5" ht="12.75">
      <c r="A425" s="56"/>
      <c r="B425" s="46"/>
      <c r="C425" s="64">
        <v>4270</v>
      </c>
      <c r="D425" s="72" t="s">
        <v>20</v>
      </c>
      <c r="E425" s="43">
        <v>7700</v>
      </c>
    </row>
    <row r="426" spans="1:5" ht="12.75">
      <c r="A426" s="56"/>
      <c r="B426" s="46"/>
      <c r="C426" s="64">
        <v>4280</v>
      </c>
      <c r="D426" s="72" t="s">
        <v>46</v>
      </c>
      <c r="E426" s="43">
        <v>705</v>
      </c>
    </row>
    <row r="427" spans="1:5" ht="12.75">
      <c r="A427" s="56"/>
      <c r="B427" s="46"/>
      <c r="C427" s="64">
        <v>4300</v>
      </c>
      <c r="D427" s="72" t="s">
        <v>21</v>
      </c>
      <c r="E427" s="43">
        <v>22330</v>
      </c>
    </row>
    <row r="428" spans="1:5" ht="25.5">
      <c r="A428" s="56"/>
      <c r="B428" s="46"/>
      <c r="C428" s="64">
        <v>4360</v>
      </c>
      <c r="D428" s="72" t="s">
        <v>85</v>
      </c>
      <c r="E428" s="43">
        <v>108</v>
      </c>
    </row>
    <row r="429" spans="1:5" ht="25.5">
      <c r="A429" s="56"/>
      <c r="B429" s="46"/>
      <c r="C429" s="64">
        <v>4370</v>
      </c>
      <c r="D429" s="72" t="s">
        <v>205</v>
      </c>
      <c r="E429" s="43">
        <v>2568</v>
      </c>
    </row>
    <row r="430" spans="1:5" ht="25.5">
      <c r="A430" s="56"/>
      <c r="B430" s="46"/>
      <c r="C430" s="64">
        <v>4440</v>
      </c>
      <c r="D430" s="72" t="s">
        <v>67</v>
      </c>
      <c r="E430" s="43">
        <v>22275</v>
      </c>
    </row>
    <row r="431" spans="1:5" ht="25.5">
      <c r="A431" s="56"/>
      <c r="B431" s="46"/>
      <c r="C431" s="64">
        <v>4700</v>
      </c>
      <c r="D431" s="72" t="s">
        <v>210</v>
      </c>
      <c r="E431" s="43">
        <v>400</v>
      </c>
    </row>
    <row r="432" spans="1:5" ht="25.5">
      <c r="A432" s="56"/>
      <c r="B432" s="46"/>
      <c r="C432" s="64">
        <v>4740</v>
      </c>
      <c r="D432" s="72" t="s">
        <v>90</v>
      </c>
      <c r="E432" s="43">
        <v>439</v>
      </c>
    </row>
    <row r="433" spans="1:5" ht="25.5">
      <c r="A433" s="56"/>
      <c r="B433" s="49"/>
      <c r="C433" s="64">
        <v>4750</v>
      </c>
      <c r="D433" s="72" t="s">
        <v>91</v>
      </c>
      <c r="E433" s="66">
        <v>600</v>
      </c>
    </row>
    <row r="434" spans="1:5" ht="12.75">
      <c r="A434" s="58"/>
      <c r="B434" s="48">
        <v>80195</v>
      </c>
      <c r="C434" s="38"/>
      <c r="D434" s="37" t="s">
        <v>45</v>
      </c>
      <c r="E434" s="40">
        <f>SUM(E435:E438)</f>
        <v>195609</v>
      </c>
    </row>
    <row r="435" spans="1:5" ht="12.75">
      <c r="A435" s="56"/>
      <c r="B435" s="44"/>
      <c r="C435" s="47">
        <v>4040</v>
      </c>
      <c r="D435" s="41" t="s">
        <v>83</v>
      </c>
      <c r="E435" s="43">
        <v>727</v>
      </c>
    </row>
    <row r="436" spans="1:5" ht="12.75">
      <c r="A436" s="56"/>
      <c r="B436" s="46"/>
      <c r="C436" s="38">
        <v>4110</v>
      </c>
      <c r="D436" s="41" t="s">
        <v>78</v>
      </c>
      <c r="E436" s="43">
        <v>112</v>
      </c>
    </row>
    <row r="437" spans="1:5" ht="12.75">
      <c r="A437" s="56"/>
      <c r="B437" s="46"/>
      <c r="C437" s="38">
        <v>4120</v>
      </c>
      <c r="D437" s="41" t="s">
        <v>22</v>
      </c>
      <c r="E437" s="43">
        <v>17</v>
      </c>
    </row>
    <row r="438" spans="1:5" ht="25.5">
      <c r="A438" s="59"/>
      <c r="B438" s="46"/>
      <c r="C438" s="67">
        <v>4440</v>
      </c>
      <c r="D438" s="41" t="s">
        <v>105</v>
      </c>
      <c r="E438" s="68">
        <v>194753</v>
      </c>
    </row>
    <row r="439" spans="1:5" ht="12.75">
      <c r="A439" s="69">
        <v>851</v>
      </c>
      <c r="B439" s="38"/>
      <c r="C439" s="47"/>
      <c r="D439" s="37" t="s">
        <v>135</v>
      </c>
      <c r="E439" s="40">
        <f>SUM(E440,E442,E444)</f>
        <v>2433800</v>
      </c>
    </row>
    <row r="440" spans="1:5" ht="12.75">
      <c r="A440" s="44"/>
      <c r="B440" s="50">
        <v>85111</v>
      </c>
      <c r="C440" s="38"/>
      <c r="D440" s="37" t="s">
        <v>28</v>
      </c>
      <c r="E440" s="40">
        <f>SUM(E441)</f>
        <v>1200000</v>
      </c>
    </row>
    <row r="441" spans="1:5" ht="51">
      <c r="A441" s="46"/>
      <c r="B441" s="47"/>
      <c r="C441" s="38">
        <v>6220</v>
      </c>
      <c r="D441" s="41" t="s">
        <v>136</v>
      </c>
      <c r="E441" s="43">
        <v>1200000</v>
      </c>
    </row>
    <row r="442" spans="1:5" ht="51">
      <c r="A442" s="46"/>
      <c r="B442" s="47">
        <v>85156</v>
      </c>
      <c r="C442" s="38"/>
      <c r="D442" s="37" t="s">
        <v>137</v>
      </c>
      <c r="E442" s="40">
        <f>SUM(E443)</f>
        <v>1228000</v>
      </c>
    </row>
    <row r="443" spans="1:5" ht="12.75">
      <c r="A443" s="46"/>
      <c r="B443" s="47"/>
      <c r="C443" s="38">
        <v>4130</v>
      </c>
      <c r="D443" s="41" t="s">
        <v>138</v>
      </c>
      <c r="E443" s="43">
        <v>1228000</v>
      </c>
    </row>
    <row r="444" spans="1:5" ht="12.75">
      <c r="A444" s="46"/>
      <c r="B444" s="45">
        <v>85195</v>
      </c>
      <c r="C444" s="38"/>
      <c r="D444" s="37" t="s">
        <v>45</v>
      </c>
      <c r="E444" s="40">
        <f>SUM(E445:E447)</f>
        <v>5800</v>
      </c>
    </row>
    <row r="445" spans="1:5" ht="38.25">
      <c r="A445" s="53"/>
      <c r="B445" s="44"/>
      <c r="C445" s="47">
        <v>2820</v>
      </c>
      <c r="D445" s="41" t="s">
        <v>110</v>
      </c>
      <c r="E445" s="43">
        <v>5800</v>
      </c>
    </row>
    <row r="446" spans="1:5" ht="12.75">
      <c r="A446" s="53"/>
      <c r="B446" s="46"/>
      <c r="C446" s="47">
        <v>4210</v>
      </c>
      <c r="D446" s="41" t="s">
        <v>24</v>
      </c>
      <c r="E446" s="43"/>
    </row>
    <row r="447" spans="1:5" ht="12.75">
      <c r="A447" s="55"/>
      <c r="B447" s="49"/>
      <c r="C447" s="47">
        <v>4300</v>
      </c>
      <c r="D447" s="41" t="s">
        <v>21</v>
      </c>
      <c r="E447" s="43"/>
    </row>
    <row r="448" spans="1:5" ht="12.75">
      <c r="A448" s="38">
        <v>852</v>
      </c>
      <c r="B448" s="38"/>
      <c r="C448" s="38"/>
      <c r="D448" s="37" t="s">
        <v>139</v>
      </c>
      <c r="E448" s="40">
        <f>SUM(E449,E469,E494,E513,E518,E539)</f>
        <v>8899086</v>
      </c>
    </row>
    <row r="449" spans="1:5" ht="12.75">
      <c r="A449" s="44"/>
      <c r="B449" s="45">
        <v>85201</v>
      </c>
      <c r="C449" s="38"/>
      <c r="D449" s="37" t="s">
        <v>30</v>
      </c>
      <c r="E449" s="40">
        <f>SUM(E450:E468)</f>
        <v>1207750</v>
      </c>
    </row>
    <row r="450" spans="1:5" ht="38.25">
      <c r="A450" s="53"/>
      <c r="B450" s="44"/>
      <c r="C450" s="47">
        <v>2310</v>
      </c>
      <c r="D450" s="41" t="s">
        <v>140</v>
      </c>
      <c r="E450" s="43">
        <v>20319</v>
      </c>
    </row>
    <row r="451" spans="1:5" ht="51">
      <c r="A451" s="53"/>
      <c r="B451" s="46"/>
      <c r="C451" s="47">
        <v>2320</v>
      </c>
      <c r="D451" s="41" t="s">
        <v>141</v>
      </c>
      <c r="E451" s="43">
        <v>942486</v>
      </c>
    </row>
    <row r="452" spans="1:5" ht="63.75">
      <c r="A452" s="53"/>
      <c r="B452" s="46"/>
      <c r="C452" s="47">
        <v>2830</v>
      </c>
      <c r="D452" s="41" t="s">
        <v>142</v>
      </c>
      <c r="E452" s="43"/>
    </row>
    <row r="453" spans="1:5" ht="12.75">
      <c r="A453" s="53"/>
      <c r="B453" s="46"/>
      <c r="C453" s="47">
        <v>3110</v>
      </c>
      <c r="D453" s="41" t="s">
        <v>41</v>
      </c>
      <c r="E453" s="43">
        <v>134266</v>
      </c>
    </row>
    <row r="454" spans="1:5" ht="12.75">
      <c r="A454" s="53"/>
      <c r="B454" s="46"/>
      <c r="C454" s="47">
        <v>4010</v>
      </c>
      <c r="D454" s="41" t="s">
        <v>19</v>
      </c>
      <c r="E454" s="43">
        <v>77247</v>
      </c>
    </row>
    <row r="455" spans="1:5" ht="12.75">
      <c r="A455" s="53"/>
      <c r="B455" s="46"/>
      <c r="C455" s="47">
        <v>4040</v>
      </c>
      <c r="D455" s="41" t="s">
        <v>83</v>
      </c>
      <c r="E455" s="43">
        <v>5314</v>
      </c>
    </row>
    <row r="456" spans="1:5" ht="12.75">
      <c r="A456" s="53"/>
      <c r="B456" s="46"/>
      <c r="C456" s="47">
        <v>4110</v>
      </c>
      <c r="D456" s="41" t="s">
        <v>78</v>
      </c>
      <c r="E456" s="43">
        <v>13367</v>
      </c>
    </row>
    <row r="457" spans="1:5" ht="12.75">
      <c r="A457" s="53"/>
      <c r="B457" s="46"/>
      <c r="C457" s="47">
        <v>4120</v>
      </c>
      <c r="D457" s="41" t="s">
        <v>22</v>
      </c>
      <c r="E457" s="43">
        <v>2021</v>
      </c>
    </row>
    <row r="458" spans="1:5" ht="12.75">
      <c r="A458" s="53"/>
      <c r="B458" s="46"/>
      <c r="C458" s="47">
        <v>4170</v>
      </c>
      <c r="D458" s="41" t="s">
        <v>18</v>
      </c>
      <c r="E458" s="43">
        <v>1964</v>
      </c>
    </row>
    <row r="459" spans="1:5" ht="12.75">
      <c r="A459" s="53"/>
      <c r="B459" s="46"/>
      <c r="C459" s="47">
        <v>4210</v>
      </c>
      <c r="D459" s="41" t="s">
        <v>24</v>
      </c>
      <c r="E459" s="43">
        <v>1346</v>
      </c>
    </row>
    <row r="460" spans="1:5" ht="25.5">
      <c r="A460" s="53"/>
      <c r="B460" s="46"/>
      <c r="C460" s="47">
        <v>4240</v>
      </c>
      <c r="D460" s="41" t="s">
        <v>58</v>
      </c>
      <c r="E460" s="42">
        <v>1000</v>
      </c>
    </row>
    <row r="461" spans="1:5" ht="12.75">
      <c r="A461" s="53"/>
      <c r="B461" s="46"/>
      <c r="C461" s="47">
        <v>4270</v>
      </c>
      <c r="D461" s="41" t="s">
        <v>20</v>
      </c>
      <c r="E461" s="42">
        <v>1800</v>
      </c>
    </row>
    <row r="462" spans="1:5" ht="12.75">
      <c r="A462" s="53"/>
      <c r="B462" s="46"/>
      <c r="C462" s="47">
        <v>4280</v>
      </c>
      <c r="D462" s="41" t="s">
        <v>46</v>
      </c>
      <c r="E462" s="42">
        <v>500</v>
      </c>
    </row>
    <row r="463" spans="1:5" ht="12.75">
      <c r="A463" s="53"/>
      <c r="B463" s="46"/>
      <c r="C463" s="47">
        <v>4300</v>
      </c>
      <c r="D463" s="41" t="s">
        <v>21</v>
      </c>
      <c r="E463" s="42">
        <v>1545</v>
      </c>
    </row>
    <row r="464" spans="1:5" ht="12.75">
      <c r="A464" s="53"/>
      <c r="B464" s="46"/>
      <c r="C464" s="47">
        <v>4410</v>
      </c>
      <c r="D464" s="41" t="s">
        <v>39</v>
      </c>
      <c r="E464" s="43">
        <v>500</v>
      </c>
    </row>
    <row r="465" spans="1:5" ht="12.75">
      <c r="A465" s="53"/>
      <c r="B465" s="46"/>
      <c r="C465" s="47">
        <v>4430</v>
      </c>
      <c r="D465" s="41" t="s">
        <v>26</v>
      </c>
      <c r="E465" s="43">
        <v>200</v>
      </c>
    </row>
    <row r="466" spans="1:5" ht="25.5">
      <c r="A466" s="53"/>
      <c r="B466" s="46"/>
      <c r="C466" s="38">
        <v>4440</v>
      </c>
      <c r="D466" s="41" t="s">
        <v>105</v>
      </c>
      <c r="E466" s="43">
        <v>3375</v>
      </c>
    </row>
    <row r="467" spans="1:5" ht="25.5">
      <c r="A467" s="53"/>
      <c r="B467" s="46"/>
      <c r="C467" s="38">
        <v>4740</v>
      </c>
      <c r="D467" s="72" t="s">
        <v>90</v>
      </c>
      <c r="E467" s="43">
        <v>150</v>
      </c>
    </row>
    <row r="468" spans="1:5" ht="25.5">
      <c r="A468" s="53"/>
      <c r="B468" s="49"/>
      <c r="C468" s="64">
        <v>4750</v>
      </c>
      <c r="D468" s="72" t="s">
        <v>91</v>
      </c>
      <c r="E468" s="65">
        <v>350</v>
      </c>
    </row>
    <row r="469" spans="1:5" ht="12.75">
      <c r="A469" s="46"/>
      <c r="B469" s="48">
        <v>85202</v>
      </c>
      <c r="C469" s="38"/>
      <c r="D469" s="37" t="s">
        <v>49</v>
      </c>
      <c r="E469" s="40">
        <f>SUM(E470:E493)</f>
        <v>4398749</v>
      </c>
    </row>
    <row r="470" spans="1:5" ht="25.5">
      <c r="A470" s="53"/>
      <c r="B470" s="44"/>
      <c r="C470" s="47">
        <v>3020</v>
      </c>
      <c r="D470" s="41" t="s">
        <v>56</v>
      </c>
      <c r="E470" s="43">
        <v>5520</v>
      </c>
    </row>
    <row r="471" spans="1:5" ht="12.75">
      <c r="A471" s="53"/>
      <c r="B471" s="46"/>
      <c r="C471" s="47">
        <v>4010</v>
      </c>
      <c r="D471" s="41" t="s">
        <v>19</v>
      </c>
      <c r="E471" s="43">
        <v>2361665</v>
      </c>
    </row>
    <row r="472" spans="1:5" ht="12.75">
      <c r="A472" s="53"/>
      <c r="B472" s="46"/>
      <c r="C472" s="47">
        <v>4040</v>
      </c>
      <c r="D472" s="41" t="s">
        <v>83</v>
      </c>
      <c r="E472" s="43">
        <v>176700</v>
      </c>
    </row>
    <row r="473" spans="1:5" ht="12.75">
      <c r="A473" s="53"/>
      <c r="B473" s="46"/>
      <c r="C473" s="47">
        <v>4110</v>
      </c>
      <c r="D473" s="41" t="s">
        <v>78</v>
      </c>
      <c r="E473" s="43">
        <v>409110</v>
      </c>
    </row>
    <row r="474" spans="1:5" ht="12.75">
      <c r="A474" s="53"/>
      <c r="B474" s="46"/>
      <c r="C474" s="47">
        <v>4120</v>
      </c>
      <c r="D474" s="41" t="s">
        <v>22</v>
      </c>
      <c r="E474" s="43">
        <v>60126</v>
      </c>
    </row>
    <row r="475" spans="1:5" ht="12.75">
      <c r="A475" s="53"/>
      <c r="B475" s="46"/>
      <c r="C475" s="47">
        <v>4170</v>
      </c>
      <c r="D475" s="41" t="s">
        <v>18</v>
      </c>
      <c r="E475" s="43">
        <v>10300</v>
      </c>
    </row>
    <row r="476" spans="1:5" ht="12.75">
      <c r="A476" s="53"/>
      <c r="B476" s="46"/>
      <c r="C476" s="47">
        <v>4210</v>
      </c>
      <c r="D476" s="41" t="s">
        <v>24</v>
      </c>
      <c r="E476" s="43">
        <v>137173</v>
      </c>
    </row>
    <row r="477" spans="1:5" ht="12.75">
      <c r="A477" s="53"/>
      <c r="B477" s="46"/>
      <c r="C477" s="47">
        <v>4220</v>
      </c>
      <c r="D477" s="41" t="s">
        <v>72</v>
      </c>
      <c r="E477" s="43">
        <v>390000</v>
      </c>
    </row>
    <row r="478" spans="1:5" ht="12.75">
      <c r="A478" s="53"/>
      <c r="B478" s="46"/>
      <c r="C478" s="47">
        <v>4230</v>
      </c>
      <c r="D478" s="41" t="s">
        <v>143</v>
      </c>
      <c r="E478" s="43">
        <v>31575</v>
      </c>
    </row>
    <row r="479" spans="1:5" ht="12.75">
      <c r="A479" s="53"/>
      <c r="B479" s="46"/>
      <c r="C479" s="47">
        <v>4260</v>
      </c>
      <c r="D479" s="41" t="s">
        <v>42</v>
      </c>
      <c r="E479" s="43">
        <v>370000</v>
      </c>
    </row>
    <row r="480" spans="1:5" ht="12.75">
      <c r="A480" s="53"/>
      <c r="B480" s="46"/>
      <c r="C480" s="47">
        <v>4270</v>
      </c>
      <c r="D480" s="41" t="s">
        <v>20</v>
      </c>
      <c r="E480" s="43">
        <v>66800</v>
      </c>
    </row>
    <row r="481" spans="1:5" ht="12.75">
      <c r="A481" s="53"/>
      <c r="B481" s="46"/>
      <c r="C481" s="47">
        <v>4280</v>
      </c>
      <c r="D481" s="41" t="s">
        <v>46</v>
      </c>
      <c r="E481" s="43">
        <v>7280</v>
      </c>
    </row>
    <row r="482" spans="1:5" ht="12.75">
      <c r="A482" s="53"/>
      <c r="B482" s="46"/>
      <c r="C482" s="47">
        <v>4300</v>
      </c>
      <c r="D482" s="41" t="s">
        <v>21</v>
      </c>
      <c r="E482" s="43">
        <v>119290</v>
      </c>
    </row>
    <row r="483" spans="1:5" ht="12.75">
      <c r="A483" s="53"/>
      <c r="B483" s="46"/>
      <c r="C483" s="47">
        <v>4350</v>
      </c>
      <c r="D483" s="72" t="s">
        <v>66</v>
      </c>
      <c r="E483" s="43">
        <v>3500</v>
      </c>
    </row>
    <row r="484" spans="1:5" ht="25.5">
      <c r="A484" s="53"/>
      <c r="B484" s="46"/>
      <c r="C484" s="47">
        <v>4360</v>
      </c>
      <c r="D484" s="41" t="s">
        <v>85</v>
      </c>
      <c r="E484" s="43">
        <v>3800</v>
      </c>
    </row>
    <row r="485" spans="1:5" ht="25.5">
      <c r="A485" s="53"/>
      <c r="B485" s="46"/>
      <c r="C485" s="47">
        <v>4370</v>
      </c>
      <c r="D485" s="41" t="s">
        <v>86</v>
      </c>
      <c r="E485" s="43">
        <v>24500</v>
      </c>
    </row>
    <row r="486" spans="1:5" ht="12.75">
      <c r="A486" s="53"/>
      <c r="B486" s="46"/>
      <c r="C486" s="47">
        <v>4410</v>
      </c>
      <c r="D486" s="41" t="s">
        <v>39</v>
      </c>
      <c r="E486" s="43">
        <v>5800</v>
      </c>
    </row>
    <row r="487" spans="1:5" ht="12.75">
      <c r="A487" s="53"/>
      <c r="B487" s="46"/>
      <c r="C487" s="47">
        <v>4430</v>
      </c>
      <c r="D487" s="41" t="s">
        <v>26</v>
      </c>
      <c r="E487" s="43">
        <v>5600</v>
      </c>
    </row>
    <row r="488" spans="1:5" ht="25.5">
      <c r="A488" s="53"/>
      <c r="B488" s="46"/>
      <c r="C488" s="47">
        <v>4440</v>
      </c>
      <c r="D488" s="41" t="s">
        <v>105</v>
      </c>
      <c r="E488" s="43">
        <v>130110</v>
      </c>
    </row>
    <row r="489" spans="1:5" ht="12.75">
      <c r="A489" s="53"/>
      <c r="B489" s="46"/>
      <c r="C489" s="47">
        <v>4480</v>
      </c>
      <c r="D489" s="41" t="s">
        <v>88</v>
      </c>
      <c r="E489" s="43">
        <v>17000</v>
      </c>
    </row>
    <row r="490" spans="1:5" ht="25.5">
      <c r="A490" s="53"/>
      <c r="B490" s="46"/>
      <c r="C490" s="47">
        <v>4700</v>
      </c>
      <c r="D490" s="72" t="s">
        <v>210</v>
      </c>
      <c r="E490" s="43">
        <v>4000</v>
      </c>
    </row>
    <row r="491" spans="1:5" ht="25.5">
      <c r="A491" s="53"/>
      <c r="B491" s="46"/>
      <c r="C491" s="47">
        <v>4740</v>
      </c>
      <c r="D491" s="41" t="s">
        <v>90</v>
      </c>
      <c r="E491" s="43">
        <v>4900</v>
      </c>
    </row>
    <row r="492" spans="1:5" ht="25.5">
      <c r="A492" s="53"/>
      <c r="B492" s="46"/>
      <c r="C492" s="47">
        <v>4750</v>
      </c>
      <c r="D492" s="41" t="s">
        <v>91</v>
      </c>
      <c r="E492" s="43">
        <v>9000</v>
      </c>
    </row>
    <row r="493" spans="1:5" ht="25.5">
      <c r="A493" s="53"/>
      <c r="B493" s="49"/>
      <c r="C493" s="70">
        <v>6060</v>
      </c>
      <c r="D493" s="72" t="s">
        <v>23</v>
      </c>
      <c r="E493" s="66">
        <v>45000</v>
      </c>
    </row>
    <row r="494" spans="1:5" ht="12.75">
      <c r="A494" s="46"/>
      <c r="B494" s="48">
        <v>85203</v>
      </c>
      <c r="C494" s="38"/>
      <c r="D494" s="37" t="s">
        <v>144</v>
      </c>
      <c r="E494" s="40">
        <f>SUM(E495:E512)</f>
        <v>430000</v>
      </c>
    </row>
    <row r="495" spans="1:5" ht="25.5">
      <c r="A495" s="53"/>
      <c r="B495" s="44"/>
      <c r="C495" s="47">
        <v>3020</v>
      </c>
      <c r="D495" s="41" t="s">
        <v>56</v>
      </c>
      <c r="E495" s="43">
        <v>640</v>
      </c>
    </row>
    <row r="496" spans="1:5" ht="12.75">
      <c r="A496" s="53"/>
      <c r="B496" s="46"/>
      <c r="C496" s="47">
        <v>4010</v>
      </c>
      <c r="D496" s="41" t="s">
        <v>19</v>
      </c>
      <c r="E496" s="43">
        <v>203373</v>
      </c>
    </row>
    <row r="497" spans="1:5" ht="12.75">
      <c r="A497" s="53"/>
      <c r="B497" s="46"/>
      <c r="C497" s="47">
        <v>4040</v>
      </c>
      <c r="D497" s="41" t="s">
        <v>83</v>
      </c>
      <c r="E497" s="43">
        <v>12761</v>
      </c>
    </row>
    <row r="498" spans="1:5" ht="12.75">
      <c r="A498" s="53"/>
      <c r="B498" s="46"/>
      <c r="C498" s="47">
        <v>4110</v>
      </c>
      <c r="D498" s="41" t="s">
        <v>78</v>
      </c>
      <c r="E498" s="43">
        <v>35445</v>
      </c>
    </row>
    <row r="499" spans="1:5" ht="12.75">
      <c r="A499" s="53"/>
      <c r="B499" s="46"/>
      <c r="C499" s="47">
        <v>4120</v>
      </c>
      <c r="D499" s="41" t="s">
        <v>22</v>
      </c>
      <c r="E499" s="43">
        <v>5296</v>
      </c>
    </row>
    <row r="500" spans="1:5" ht="12.75">
      <c r="A500" s="53"/>
      <c r="B500" s="46"/>
      <c r="C500" s="47">
        <v>4170</v>
      </c>
      <c r="D500" s="41" t="s">
        <v>18</v>
      </c>
      <c r="E500" s="43">
        <v>10000</v>
      </c>
    </row>
    <row r="501" spans="1:5" ht="12.75">
      <c r="A501" s="53"/>
      <c r="B501" s="46"/>
      <c r="C501" s="47">
        <v>4210</v>
      </c>
      <c r="D501" s="41" t="s">
        <v>24</v>
      </c>
      <c r="E501" s="43">
        <v>42796</v>
      </c>
    </row>
    <row r="502" spans="1:5" ht="12.75">
      <c r="A502" s="53"/>
      <c r="B502" s="46"/>
      <c r="C502" s="47">
        <v>4260</v>
      </c>
      <c r="D502" s="41" t="s">
        <v>42</v>
      </c>
      <c r="E502" s="43">
        <v>26000</v>
      </c>
    </row>
    <row r="503" spans="1:5" ht="12.75">
      <c r="A503" s="53"/>
      <c r="B503" s="46"/>
      <c r="C503" s="47">
        <v>4270</v>
      </c>
      <c r="D503" s="41" t="s">
        <v>20</v>
      </c>
      <c r="E503" s="43">
        <v>35000</v>
      </c>
    </row>
    <row r="504" spans="1:5" ht="12.75">
      <c r="A504" s="53"/>
      <c r="B504" s="46"/>
      <c r="C504" s="47">
        <v>4280</v>
      </c>
      <c r="D504" s="41" t="s">
        <v>46</v>
      </c>
      <c r="E504" s="42">
        <v>300</v>
      </c>
    </row>
    <row r="505" spans="1:5" ht="12.75">
      <c r="A505" s="53"/>
      <c r="B505" s="46"/>
      <c r="C505" s="47">
        <v>4300</v>
      </c>
      <c r="D505" s="41" t="s">
        <v>21</v>
      </c>
      <c r="E505" s="43">
        <v>32000</v>
      </c>
    </row>
    <row r="506" spans="1:5" ht="12.75">
      <c r="A506" s="53"/>
      <c r="B506" s="46"/>
      <c r="C506" s="47">
        <v>4350</v>
      </c>
      <c r="D506" s="41" t="s">
        <v>66</v>
      </c>
      <c r="E506" s="43">
        <v>2039</v>
      </c>
    </row>
    <row r="507" spans="1:5" ht="25.5">
      <c r="A507" s="53"/>
      <c r="B507" s="46"/>
      <c r="C507" s="47">
        <v>4370</v>
      </c>
      <c r="D507" s="41" t="s">
        <v>86</v>
      </c>
      <c r="E507" s="43">
        <v>3500</v>
      </c>
    </row>
    <row r="508" spans="1:5" ht="12.75">
      <c r="A508" s="53"/>
      <c r="B508" s="46"/>
      <c r="C508" s="47">
        <v>4410</v>
      </c>
      <c r="D508" s="41" t="s">
        <v>39</v>
      </c>
      <c r="E508" s="43">
        <v>5000</v>
      </c>
    </row>
    <row r="509" spans="1:5" ht="12.75">
      <c r="A509" s="53"/>
      <c r="B509" s="46"/>
      <c r="C509" s="47">
        <v>4430</v>
      </c>
      <c r="D509" s="41" t="s">
        <v>26</v>
      </c>
      <c r="E509" s="42">
        <v>600</v>
      </c>
    </row>
    <row r="510" spans="1:5" ht="25.5">
      <c r="A510" s="53"/>
      <c r="B510" s="46"/>
      <c r="C510" s="47">
        <v>4440</v>
      </c>
      <c r="D510" s="41" t="s">
        <v>105</v>
      </c>
      <c r="E510" s="43">
        <v>8250</v>
      </c>
    </row>
    <row r="511" spans="1:5" ht="25.5">
      <c r="A511" s="53"/>
      <c r="B511" s="46"/>
      <c r="C511" s="47">
        <v>4740</v>
      </c>
      <c r="D511" s="41" t="s">
        <v>90</v>
      </c>
      <c r="E511" s="43">
        <v>1000</v>
      </c>
    </row>
    <row r="512" spans="1:5" ht="25.5">
      <c r="A512" s="53"/>
      <c r="B512" s="49"/>
      <c r="C512" s="47">
        <v>4750</v>
      </c>
      <c r="D512" s="41" t="s">
        <v>91</v>
      </c>
      <c r="E512" s="43">
        <v>6000</v>
      </c>
    </row>
    <row r="513" spans="1:5" ht="12.75">
      <c r="A513" s="46"/>
      <c r="B513" s="48">
        <v>85204</v>
      </c>
      <c r="C513" s="38"/>
      <c r="D513" s="37" t="s">
        <v>145</v>
      </c>
      <c r="E513" s="40">
        <f>SUM(E514:E517)</f>
        <v>2374344</v>
      </c>
    </row>
    <row r="514" spans="1:5" ht="51">
      <c r="A514" s="53"/>
      <c r="B514" s="44"/>
      <c r="C514" s="47">
        <v>2310</v>
      </c>
      <c r="D514" s="41" t="s">
        <v>68</v>
      </c>
      <c r="E514" s="43">
        <v>11047</v>
      </c>
    </row>
    <row r="515" spans="1:5" ht="51">
      <c r="A515" s="53"/>
      <c r="B515" s="46"/>
      <c r="C515" s="47">
        <v>2320</v>
      </c>
      <c r="D515" s="41" t="s">
        <v>141</v>
      </c>
      <c r="E515" s="43">
        <v>91804</v>
      </c>
    </row>
    <row r="516" spans="1:5" ht="38.25">
      <c r="A516" s="53"/>
      <c r="B516" s="46"/>
      <c r="C516" s="47">
        <v>2820</v>
      </c>
      <c r="D516" s="41" t="s">
        <v>110</v>
      </c>
      <c r="E516" s="43"/>
    </row>
    <row r="517" spans="1:5" ht="12.75">
      <c r="A517" s="53"/>
      <c r="B517" s="46"/>
      <c r="C517" s="47">
        <v>3110</v>
      </c>
      <c r="D517" s="41" t="s">
        <v>41</v>
      </c>
      <c r="E517" s="43">
        <v>2271493</v>
      </c>
    </row>
    <row r="518" spans="1:5" ht="12.75">
      <c r="A518" s="46"/>
      <c r="B518" s="48">
        <v>85218</v>
      </c>
      <c r="C518" s="38"/>
      <c r="D518" s="37" t="s">
        <v>27</v>
      </c>
      <c r="E518" s="40">
        <f>SUM(E519:E538)</f>
        <v>439463</v>
      </c>
    </row>
    <row r="519" spans="1:5" ht="12.75">
      <c r="A519" s="53"/>
      <c r="B519" s="44"/>
      <c r="C519" s="47">
        <v>4010</v>
      </c>
      <c r="D519" s="41" t="s">
        <v>19</v>
      </c>
      <c r="E519" s="43">
        <v>246555</v>
      </c>
    </row>
    <row r="520" spans="1:5" ht="12.75">
      <c r="A520" s="53"/>
      <c r="B520" s="46"/>
      <c r="C520" s="47">
        <v>4040</v>
      </c>
      <c r="D520" s="41" t="s">
        <v>83</v>
      </c>
      <c r="E520" s="43">
        <v>20638</v>
      </c>
    </row>
    <row r="521" spans="1:5" ht="12.75">
      <c r="A521" s="53"/>
      <c r="B521" s="46"/>
      <c r="C521" s="47">
        <v>4110</v>
      </c>
      <c r="D521" s="41" t="s">
        <v>78</v>
      </c>
      <c r="E521" s="43">
        <v>39300</v>
      </c>
    </row>
    <row r="522" spans="1:5" ht="12.75">
      <c r="A522" s="53"/>
      <c r="B522" s="46"/>
      <c r="C522" s="47">
        <v>4120</v>
      </c>
      <c r="D522" s="41" t="s">
        <v>22</v>
      </c>
      <c r="E522" s="43">
        <v>6300</v>
      </c>
    </row>
    <row r="523" spans="1:5" ht="12.75">
      <c r="A523" s="53"/>
      <c r="B523" s="46"/>
      <c r="C523" s="47">
        <v>4170</v>
      </c>
      <c r="D523" s="41" t="s">
        <v>18</v>
      </c>
      <c r="E523" s="43">
        <v>7600</v>
      </c>
    </row>
    <row r="524" spans="1:5" ht="12.75">
      <c r="A524" s="53"/>
      <c r="B524" s="46"/>
      <c r="C524" s="47">
        <v>4210</v>
      </c>
      <c r="D524" s="41" t="s">
        <v>24</v>
      </c>
      <c r="E524" s="43">
        <v>15040</v>
      </c>
    </row>
    <row r="525" spans="1:5" ht="12.75">
      <c r="A525" s="53"/>
      <c r="B525" s="46"/>
      <c r="C525" s="47">
        <v>4260</v>
      </c>
      <c r="D525" s="41" t="s">
        <v>42</v>
      </c>
      <c r="E525" s="43">
        <v>22630</v>
      </c>
    </row>
    <row r="526" spans="1:5" ht="12.75">
      <c r="A526" s="53"/>
      <c r="B526" s="46"/>
      <c r="C526" s="47">
        <v>4270</v>
      </c>
      <c r="D526" s="72" t="s">
        <v>20</v>
      </c>
      <c r="E526" s="43">
        <v>2000</v>
      </c>
    </row>
    <row r="527" spans="1:5" ht="12.75">
      <c r="A527" s="53"/>
      <c r="B527" s="46"/>
      <c r="C527" s="47">
        <v>4280</v>
      </c>
      <c r="D527" s="41" t="s">
        <v>46</v>
      </c>
      <c r="E527" s="42">
        <v>600</v>
      </c>
    </row>
    <row r="528" spans="1:5" ht="12.75">
      <c r="A528" s="53"/>
      <c r="B528" s="46"/>
      <c r="C528" s="47">
        <v>4300</v>
      </c>
      <c r="D528" s="41" t="s">
        <v>21</v>
      </c>
      <c r="E528" s="43">
        <v>47000</v>
      </c>
    </row>
    <row r="529" spans="1:5" ht="12.75">
      <c r="A529" s="53"/>
      <c r="B529" s="46"/>
      <c r="C529" s="47">
        <v>4350</v>
      </c>
      <c r="D529" s="41" t="s">
        <v>66</v>
      </c>
      <c r="E529" s="42">
        <v>1750</v>
      </c>
    </row>
    <row r="530" spans="1:5" ht="25.5">
      <c r="A530" s="53"/>
      <c r="B530" s="46"/>
      <c r="C530" s="47">
        <v>4360</v>
      </c>
      <c r="D530" s="41" t="s">
        <v>85</v>
      </c>
      <c r="E530" s="43">
        <v>1400</v>
      </c>
    </row>
    <row r="531" spans="1:5" ht="25.5">
      <c r="A531" s="53"/>
      <c r="B531" s="46"/>
      <c r="C531" s="47">
        <v>4370</v>
      </c>
      <c r="D531" s="41" t="s">
        <v>86</v>
      </c>
      <c r="E531" s="43">
        <v>7000</v>
      </c>
    </row>
    <row r="532" spans="1:5" ht="12.75">
      <c r="A532" s="53"/>
      <c r="B532" s="46"/>
      <c r="C532" s="47">
        <v>4410</v>
      </c>
      <c r="D532" s="41" t="s">
        <v>39</v>
      </c>
      <c r="E532" s="43">
        <v>2500</v>
      </c>
    </row>
    <row r="533" spans="1:5" ht="12.75">
      <c r="A533" s="53"/>
      <c r="B533" s="46"/>
      <c r="C533" s="47">
        <v>4430</v>
      </c>
      <c r="D533" s="72" t="s">
        <v>26</v>
      </c>
      <c r="E533" s="43">
        <v>500</v>
      </c>
    </row>
    <row r="534" spans="1:5" ht="25.5">
      <c r="A534" s="53"/>
      <c r="B534" s="46"/>
      <c r="C534" s="47">
        <v>4440</v>
      </c>
      <c r="D534" s="41" t="s">
        <v>105</v>
      </c>
      <c r="E534" s="43">
        <v>7950</v>
      </c>
    </row>
    <row r="535" spans="1:5" ht="12.75">
      <c r="A535" s="53"/>
      <c r="B535" s="46"/>
      <c r="C535" s="47">
        <v>4480</v>
      </c>
      <c r="D535" s="41" t="s">
        <v>88</v>
      </c>
      <c r="E535" s="43">
        <v>2700</v>
      </c>
    </row>
    <row r="536" spans="1:5" ht="25.5">
      <c r="A536" s="53"/>
      <c r="B536" s="46"/>
      <c r="C536" s="47">
        <v>4700</v>
      </c>
      <c r="D536" s="41" t="s">
        <v>89</v>
      </c>
      <c r="E536" s="43">
        <v>3000</v>
      </c>
    </row>
    <row r="537" spans="1:5" ht="25.5">
      <c r="A537" s="53"/>
      <c r="B537" s="46"/>
      <c r="C537" s="47">
        <v>4740</v>
      </c>
      <c r="D537" s="41" t="s">
        <v>90</v>
      </c>
      <c r="E537" s="43">
        <v>3000</v>
      </c>
    </row>
    <row r="538" spans="1:5" ht="25.5">
      <c r="A538" s="53"/>
      <c r="B538" s="49"/>
      <c r="C538" s="47">
        <v>4750</v>
      </c>
      <c r="D538" s="41" t="s">
        <v>91</v>
      </c>
      <c r="E538" s="43">
        <v>2000</v>
      </c>
    </row>
    <row r="539" spans="1:5" ht="38.25">
      <c r="A539" s="46"/>
      <c r="B539" s="48">
        <v>85220</v>
      </c>
      <c r="C539" s="38"/>
      <c r="D539" s="37" t="s">
        <v>146</v>
      </c>
      <c r="E539" s="40">
        <f>SUM(E540:E545)</f>
        <v>48780</v>
      </c>
    </row>
    <row r="540" spans="1:5" ht="12.75">
      <c r="A540" s="53"/>
      <c r="B540" s="44"/>
      <c r="C540" s="47">
        <v>4010</v>
      </c>
      <c r="D540" s="41" t="s">
        <v>19</v>
      </c>
      <c r="E540" s="54">
        <v>19200</v>
      </c>
    </row>
    <row r="541" spans="1:5" ht="12.75">
      <c r="A541" s="53"/>
      <c r="B541" s="46"/>
      <c r="C541" s="47">
        <v>4110</v>
      </c>
      <c r="D541" s="41" t="s">
        <v>78</v>
      </c>
      <c r="E541" s="54">
        <v>3600</v>
      </c>
    </row>
    <row r="542" spans="1:5" ht="12.75">
      <c r="A542" s="53"/>
      <c r="B542" s="46"/>
      <c r="C542" s="47">
        <v>4120</v>
      </c>
      <c r="D542" s="41" t="s">
        <v>22</v>
      </c>
      <c r="E542" s="54">
        <v>480</v>
      </c>
    </row>
    <row r="543" spans="1:5" ht="12.75">
      <c r="A543" s="53"/>
      <c r="B543" s="46"/>
      <c r="C543" s="47">
        <v>4170</v>
      </c>
      <c r="D543" s="41" t="s">
        <v>18</v>
      </c>
      <c r="E543" s="43">
        <v>18000</v>
      </c>
    </row>
    <row r="544" spans="1:5" ht="12.75">
      <c r="A544" s="53"/>
      <c r="B544" s="46"/>
      <c r="C544" s="47">
        <v>4210</v>
      </c>
      <c r="D544" s="41" t="s">
        <v>24</v>
      </c>
      <c r="E544" s="43">
        <v>1000</v>
      </c>
    </row>
    <row r="545" spans="1:5" ht="12.75">
      <c r="A545" s="53"/>
      <c r="B545" s="46"/>
      <c r="C545" s="47">
        <v>4260</v>
      </c>
      <c r="D545" s="41" t="s">
        <v>42</v>
      </c>
      <c r="E545" s="43">
        <v>6500</v>
      </c>
    </row>
    <row r="546" spans="1:5" ht="25.5">
      <c r="A546" s="49">
        <v>853</v>
      </c>
      <c r="B546" s="49"/>
      <c r="C546" s="38"/>
      <c r="D546" s="37" t="s">
        <v>147</v>
      </c>
      <c r="E546" s="40">
        <f>SUM(E550+E547)</f>
        <v>2564850</v>
      </c>
    </row>
    <row r="547" spans="1:5" ht="25.5">
      <c r="A547" s="53"/>
      <c r="B547" s="38">
        <v>85311</v>
      </c>
      <c r="C547" s="38"/>
      <c r="D547" s="37" t="s">
        <v>213</v>
      </c>
      <c r="E547" s="40">
        <f>SUM(E548:E549)</f>
        <v>178800</v>
      </c>
    </row>
    <row r="548" spans="1:5" ht="38.25">
      <c r="A548" s="71"/>
      <c r="B548" s="46"/>
      <c r="C548" s="38">
        <v>2580</v>
      </c>
      <c r="D548" s="72" t="s">
        <v>214</v>
      </c>
      <c r="E548" s="54">
        <v>89400</v>
      </c>
    </row>
    <row r="549" spans="1:5" ht="12.75">
      <c r="A549" s="71"/>
      <c r="B549" s="49"/>
      <c r="C549" s="38">
        <v>4300</v>
      </c>
      <c r="D549" s="41" t="s">
        <v>21</v>
      </c>
      <c r="E549" s="54">
        <v>89400</v>
      </c>
    </row>
    <row r="550" spans="1:5" ht="12.75">
      <c r="A550" s="71"/>
      <c r="B550" s="38">
        <v>85333</v>
      </c>
      <c r="C550" s="38"/>
      <c r="D550" s="37" t="s">
        <v>50</v>
      </c>
      <c r="E550" s="40">
        <f>SUM(E551:E570)</f>
        <v>2386050</v>
      </c>
    </row>
    <row r="551" spans="1:5" ht="25.5">
      <c r="A551" s="71"/>
      <c r="B551" s="44"/>
      <c r="C551" s="47">
        <v>3020</v>
      </c>
      <c r="D551" s="41" t="s">
        <v>56</v>
      </c>
      <c r="E551" s="42">
        <v>4100</v>
      </c>
    </row>
    <row r="552" spans="1:5" ht="12.75">
      <c r="A552" s="53"/>
      <c r="B552" s="46"/>
      <c r="C552" s="47">
        <v>4010</v>
      </c>
      <c r="D552" s="41" t="s">
        <v>19</v>
      </c>
      <c r="E552" s="43">
        <v>1624198</v>
      </c>
    </row>
    <row r="553" spans="1:5" ht="12.75">
      <c r="A553" s="53"/>
      <c r="B553" s="46"/>
      <c r="C553" s="47">
        <v>4018</v>
      </c>
      <c r="D553" s="41" t="s">
        <v>19</v>
      </c>
      <c r="E553" s="43"/>
    </row>
    <row r="554" spans="1:5" ht="12.75">
      <c r="A554" s="53"/>
      <c r="B554" s="46"/>
      <c r="C554" s="47">
        <v>4040</v>
      </c>
      <c r="D554" s="41" t="s">
        <v>83</v>
      </c>
      <c r="E554" s="43">
        <v>106692</v>
      </c>
    </row>
    <row r="555" spans="1:5" ht="12.75">
      <c r="A555" s="53"/>
      <c r="B555" s="46"/>
      <c r="C555" s="47">
        <v>4110</v>
      </c>
      <c r="D555" s="41" t="s">
        <v>78</v>
      </c>
      <c r="E555" s="43">
        <v>258205</v>
      </c>
    </row>
    <row r="556" spans="1:5" ht="12.75">
      <c r="A556" s="53"/>
      <c r="B556" s="46"/>
      <c r="C556" s="47">
        <v>4120</v>
      </c>
      <c r="D556" s="41" t="s">
        <v>22</v>
      </c>
      <c r="E556" s="43">
        <v>41895</v>
      </c>
    </row>
    <row r="557" spans="1:5" ht="12.75">
      <c r="A557" s="53"/>
      <c r="B557" s="46"/>
      <c r="C557" s="47">
        <v>4170</v>
      </c>
      <c r="D557" s="41" t="s">
        <v>18</v>
      </c>
      <c r="E557" s="43">
        <v>18000</v>
      </c>
    </row>
    <row r="558" spans="1:5" ht="12.75">
      <c r="A558" s="53"/>
      <c r="B558" s="46"/>
      <c r="C558" s="47">
        <v>4210</v>
      </c>
      <c r="D558" s="41" t="s">
        <v>24</v>
      </c>
      <c r="E558" s="43">
        <v>79440</v>
      </c>
    </row>
    <row r="559" spans="1:5" ht="12.75">
      <c r="A559" s="53"/>
      <c r="B559" s="46"/>
      <c r="C559" s="47">
        <v>4260</v>
      </c>
      <c r="D559" s="41" t="s">
        <v>42</v>
      </c>
      <c r="E559" s="43">
        <v>28500</v>
      </c>
    </row>
    <row r="560" spans="1:5" ht="12.75">
      <c r="A560" s="53"/>
      <c r="B560" s="46"/>
      <c r="C560" s="47">
        <v>4270</v>
      </c>
      <c r="D560" s="41" t="s">
        <v>20</v>
      </c>
      <c r="E560" s="43">
        <v>16000</v>
      </c>
    </row>
    <row r="561" spans="1:5" ht="12.75">
      <c r="A561" s="53"/>
      <c r="B561" s="46"/>
      <c r="C561" s="47">
        <v>4280</v>
      </c>
      <c r="D561" s="41" t="s">
        <v>46</v>
      </c>
      <c r="E561" s="43">
        <v>2000</v>
      </c>
    </row>
    <row r="562" spans="1:5" ht="12.75">
      <c r="A562" s="53"/>
      <c r="B562" s="46"/>
      <c r="C562" s="47">
        <v>4300</v>
      </c>
      <c r="D562" s="41" t="s">
        <v>21</v>
      </c>
      <c r="E562" s="43">
        <v>1500</v>
      </c>
    </row>
    <row r="563" spans="1:5" ht="25.5">
      <c r="A563" s="53"/>
      <c r="B563" s="46"/>
      <c r="C563" s="47">
        <v>4360</v>
      </c>
      <c r="D563" s="41" t="s">
        <v>85</v>
      </c>
      <c r="E563" s="43">
        <v>4500</v>
      </c>
    </row>
    <row r="564" spans="1:5" ht="25.5">
      <c r="A564" s="53"/>
      <c r="B564" s="46"/>
      <c r="C564" s="47">
        <v>4370</v>
      </c>
      <c r="D564" s="41" t="s">
        <v>86</v>
      </c>
      <c r="E564" s="43">
        <v>11400</v>
      </c>
    </row>
    <row r="565" spans="1:5" ht="25.5">
      <c r="A565" s="53"/>
      <c r="B565" s="46"/>
      <c r="C565" s="47">
        <v>4400</v>
      </c>
      <c r="D565" s="41" t="s">
        <v>87</v>
      </c>
      <c r="E565" s="43">
        <v>109620</v>
      </c>
    </row>
    <row r="566" spans="1:5" ht="12.75">
      <c r="A566" s="53"/>
      <c r="B566" s="46"/>
      <c r="C566" s="47">
        <v>4410</v>
      </c>
      <c r="D566" s="41" t="s">
        <v>39</v>
      </c>
      <c r="E566" s="43">
        <v>14000</v>
      </c>
    </row>
    <row r="567" spans="1:5" ht="25.5">
      <c r="A567" s="53"/>
      <c r="B567" s="46"/>
      <c r="C567" s="47">
        <v>4440</v>
      </c>
      <c r="D567" s="41" t="s">
        <v>105</v>
      </c>
      <c r="E567" s="43">
        <v>57000</v>
      </c>
    </row>
    <row r="568" spans="1:5" ht="25.5">
      <c r="A568" s="53"/>
      <c r="B568" s="46"/>
      <c r="C568" s="47">
        <v>4700</v>
      </c>
      <c r="D568" s="41" t="s">
        <v>89</v>
      </c>
      <c r="E568" s="43">
        <v>5000</v>
      </c>
    </row>
    <row r="569" spans="1:5" ht="25.5">
      <c r="A569" s="53"/>
      <c r="B569" s="46"/>
      <c r="C569" s="47">
        <v>4740</v>
      </c>
      <c r="D569" s="41" t="s">
        <v>90</v>
      </c>
      <c r="E569" s="43">
        <v>2000</v>
      </c>
    </row>
    <row r="570" spans="1:5" ht="25.5">
      <c r="A570" s="53"/>
      <c r="B570" s="46"/>
      <c r="C570" s="47">
        <v>4750</v>
      </c>
      <c r="D570" s="41" t="s">
        <v>91</v>
      </c>
      <c r="E570" s="43">
        <v>2000</v>
      </c>
    </row>
    <row r="571" spans="1:5" ht="12.75">
      <c r="A571" s="38">
        <v>854</v>
      </c>
      <c r="B571" s="38"/>
      <c r="C571" s="38"/>
      <c r="D571" s="37" t="s">
        <v>148</v>
      </c>
      <c r="E571" s="40">
        <f>SUM(E572,E586,E607,E628,E649,E666,E668,E680,E682)</f>
        <v>2866094</v>
      </c>
    </row>
    <row r="572" spans="1:5" ht="12.75">
      <c r="A572" s="44"/>
      <c r="B572" s="45">
        <v>85401</v>
      </c>
      <c r="C572" s="38"/>
      <c r="D572" s="37" t="s">
        <v>62</v>
      </c>
      <c r="E572" s="40">
        <f>SUM(E573:E585)</f>
        <v>44458</v>
      </c>
    </row>
    <row r="573" spans="1:5" ht="25.5">
      <c r="A573" s="53"/>
      <c r="B573" s="44"/>
      <c r="C573" s="47">
        <v>3020</v>
      </c>
      <c r="D573" s="41" t="s">
        <v>56</v>
      </c>
      <c r="E573" s="43">
        <v>58</v>
      </c>
    </row>
    <row r="574" spans="1:5" ht="12.75">
      <c r="A574" s="53"/>
      <c r="B574" s="46"/>
      <c r="C574" s="47">
        <v>4010</v>
      </c>
      <c r="D574" s="41" t="s">
        <v>19</v>
      </c>
      <c r="E574" s="43">
        <v>30644</v>
      </c>
    </row>
    <row r="575" spans="1:5" ht="12.75">
      <c r="A575" s="53"/>
      <c r="B575" s="46"/>
      <c r="C575" s="47">
        <v>4040</v>
      </c>
      <c r="D575" s="41" t="s">
        <v>83</v>
      </c>
      <c r="E575" s="43">
        <v>2969</v>
      </c>
    </row>
    <row r="576" spans="1:5" ht="12.75">
      <c r="A576" s="53"/>
      <c r="B576" s="46"/>
      <c r="C576" s="47">
        <v>4110</v>
      </c>
      <c r="D576" s="41" t="s">
        <v>78</v>
      </c>
      <c r="E576" s="43">
        <v>5080</v>
      </c>
    </row>
    <row r="577" spans="1:5" ht="12.75">
      <c r="A577" s="53"/>
      <c r="B577" s="46"/>
      <c r="C577" s="47">
        <v>4120</v>
      </c>
      <c r="D577" s="41" t="s">
        <v>22</v>
      </c>
      <c r="E577" s="43">
        <v>824</v>
      </c>
    </row>
    <row r="578" spans="1:5" ht="12.75">
      <c r="A578" s="53"/>
      <c r="B578" s="46"/>
      <c r="C578" s="47">
        <v>4210</v>
      </c>
      <c r="D578" s="41" t="s">
        <v>24</v>
      </c>
      <c r="E578" s="43">
        <v>800</v>
      </c>
    </row>
    <row r="579" spans="1:5" ht="25.5">
      <c r="A579" s="53"/>
      <c r="B579" s="46"/>
      <c r="C579" s="47">
        <v>4240</v>
      </c>
      <c r="D579" s="41" t="s">
        <v>58</v>
      </c>
      <c r="E579" s="43">
        <v>500</v>
      </c>
    </row>
    <row r="580" spans="1:5" ht="12.75">
      <c r="A580" s="53"/>
      <c r="B580" s="46"/>
      <c r="C580" s="47">
        <v>4280</v>
      </c>
      <c r="D580" s="41" t="s">
        <v>46</v>
      </c>
      <c r="E580" s="43">
        <v>50</v>
      </c>
    </row>
    <row r="581" spans="1:5" ht="25.5">
      <c r="A581" s="53"/>
      <c r="B581" s="46"/>
      <c r="C581" s="47">
        <v>4370</v>
      </c>
      <c r="D581" s="41" t="s">
        <v>86</v>
      </c>
      <c r="E581" s="43">
        <v>100</v>
      </c>
    </row>
    <row r="582" spans="1:5" ht="12.75">
      <c r="A582" s="53"/>
      <c r="B582" s="46"/>
      <c r="C582" s="47">
        <v>4410</v>
      </c>
      <c r="D582" s="41" t="s">
        <v>39</v>
      </c>
      <c r="E582" s="43">
        <v>100</v>
      </c>
    </row>
    <row r="583" spans="1:5" ht="25.5">
      <c r="A583" s="53"/>
      <c r="B583" s="46"/>
      <c r="C583" s="47">
        <v>4440</v>
      </c>
      <c r="D583" s="41" t="s">
        <v>105</v>
      </c>
      <c r="E583" s="43">
        <v>3183</v>
      </c>
    </row>
    <row r="584" spans="1:5" ht="25.5">
      <c r="A584" s="53"/>
      <c r="B584" s="46"/>
      <c r="C584" s="47">
        <v>4740</v>
      </c>
      <c r="D584" s="41" t="s">
        <v>90</v>
      </c>
      <c r="E584" s="43">
        <v>50</v>
      </c>
    </row>
    <row r="585" spans="1:5" ht="25.5">
      <c r="A585" s="53"/>
      <c r="B585" s="49"/>
      <c r="C585" s="70">
        <v>4750</v>
      </c>
      <c r="D585" s="41" t="s">
        <v>91</v>
      </c>
      <c r="E585" s="66">
        <v>100</v>
      </c>
    </row>
    <row r="586" spans="1:5" ht="25.5">
      <c r="A586" s="46"/>
      <c r="B586" s="48">
        <v>85403</v>
      </c>
      <c r="C586" s="38"/>
      <c r="D586" s="37" t="s">
        <v>149</v>
      </c>
      <c r="E586" s="40">
        <f>SUM(E587:E606)</f>
        <v>661642</v>
      </c>
    </row>
    <row r="587" spans="1:5" ht="25.5">
      <c r="A587" s="53"/>
      <c r="B587" s="44"/>
      <c r="C587" s="47">
        <v>3020</v>
      </c>
      <c r="D587" s="41" t="s">
        <v>56</v>
      </c>
      <c r="E587" s="43">
        <v>1319</v>
      </c>
    </row>
    <row r="588" spans="1:5" ht="12.75">
      <c r="A588" s="53"/>
      <c r="B588" s="46"/>
      <c r="C588" s="47">
        <v>4010</v>
      </c>
      <c r="D588" s="41" t="s">
        <v>19</v>
      </c>
      <c r="E588" s="43">
        <v>372019</v>
      </c>
    </row>
    <row r="589" spans="1:5" ht="12.75">
      <c r="A589" s="53"/>
      <c r="B589" s="46"/>
      <c r="C589" s="47">
        <v>4040</v>
      </c>
      <c r="D589" s="41" t="s">
        <v>83</v>
      </c>
      <c r="E589" s="43">
        <v>43431</v>
      </c>
    </row>
    <row r="590" spans="1:5" ht="12.75">
      <c r="A590" s="53"/>
      <c r="B590" s="46"/>
      <c r="C590" s="47">
        <v>4110</v>
      </c>
      <c r="D590" s="41" t="s">
        <v>78</v>
      </c>
      <c r="E590" s="43">
        <v>58652</v>
      </c>
    </row>
    <row r="591" spans="1:5" ht="12.75">
      <c r="A591" s="53"/>
      <c r="B591" s="46"/>
      <c r="C591" s="47">
        <v>4120</v>
      </c>
      <c r="D591" s="41" t="s">
        <v>22</v>
      </c>
      <c r="E591" s="43">
        <v>10179</v>
      </c>
    </row>
    <row r="592" spans="1:5" ht="12.75">
      <c r="A592" s="53"/>
      <c r="B592" s="46"/>
      <c r="C592" s="47">
        <v>4210</v>
      </c>
      <c r="D592" s="41" t="s">
        <v>24</v>
      </c>
      <c r="E592" s="43">
        <v>57450</v>
      </c>
    </row>
    <row r="593" spans="1:5" ht="25.5">
      <c r="A593" s="53"/>
      <c r="B593" s="46"/>
      <c r="C593" s="47">
        <v>4240</v>
      </c>
      <c r="D593" s="41" t="s">
        <v>58</v>
      </c>
      <c r="E593" s="43">
        <v>7000</v>
      </c>
    </row>
    <row r="594" spans="1:5" ht="12.75">
      <c r="A594" s="53"/>
      <c r="B594" s="46"/>
      <c r="C594" s="47">
        <v>4260</v>
      </c>
      <c r="D594" s="41" t="s">
        <v>42</v>
      </c>
      <c r="E594" s="43">
        <v>58300</v>
      </c>
    </row>
    <row r="595" spans="1:5" ht="12.75">
      <c r="A595" s="53"/>
      <c r="B595" s="46"/>
      <c r="C595" s="47">
        <v>4270</v>
      </c>
      <c r="D595" s="41" t="s">
        <v>20</v>
      </c>
      <c r="E595" s="43">
        <v>6700</v>
      </c>
    </row>
    <row r="596" spans="1:5" ht="12.75">
      <c r="A596" s="53"/>
      <c r="B596" s="46"/>
      <c r="C596" s="47">
        <v>4280</v>
      </c>
      <c r="D596" s="41" t="s">
        <v>46</v>
      </c>
      <c r="E596" s="43">
        <v>500</v>
      </c>
    </row>
    <row r="597" spans="1:5" ht="12.75">
      <c r="A597" s="53"/>
      <c r="B597" s="46"/>
      <c r="C597" s="47">
        <v>4300</v>
      </c>
      <c r="D597" s="41" t="s">
        <v>21</v>
      </c>
      <c r="E597" s="43">
        <v>11000</v>
      </c>
    </row>
    <row r="598" spans="1:5" ht="12.75">
      <c r="A598" s="53"/>
      <c r="B598" s="46"/>
      <c r="C598" s="47">
        <v>4350</v>
      </c>
      <c r="D598" s="72" t="s">
        <v>66</v>
      </c>
      <c r="E598" s="43">
        <v>1800</v>
      </c>
    </row>
    <row r="599" spans="1:5" ht="25.5">
      <c r="A599" s="53"/>
      <c r="B599" s="46"/>
      <c r="C599" s="47">
        <v>4360</v>
      </c>
      <c r="D599" s="72" t="s">
        <v>85</v>
      </c>
      <c r="E599" s="43">
        <v>900</v>
      </c>
    </row>
    <row r="600" spans="1:5" ht="25.5">
      <c r="A600" s="53"/>
      <c r="B600" s="46"/>
      <c r="C600" s="47">
        <v>4370</v>
      </c>
      <c r="D600" s="41" t="s">
        <v>86</v>
      </c>
      <c r="E600" s="43">
        <v>3800</v>
      </c>
    </row>
    <row r="601" spans="1:5" ht="12.75">
      <c r="A601" s="53"/>
      <c r="B601" s="46"/>
      <c r="C601" s="47">
        <v>4410</v>
      </c>
      <c r="D601" s="41" t="s">
        <v>39</v>
      </c>
      <c r="E601" s="43">
        <v>900</v>
      </c>
    </row>
    <row r="602" spans="1:5" ht="12.75">
      <c r="A602" s="53"/>
      <c r="B602" s="46"/>
      <c r="C602" s="47">
        <v>4430</v>
      </c>
      <c r="D602" s="41" t="s">
        <v>26</v>
      </c>
      <c r="E602" s="43">
        <v>100</v>
      </c>
    </row>
    <row r="603" spans="1:5" ht="25.5">
      <c r="A603" s="53"/>
      <c r="B603" s="46"/>
      <c r="C603" s="47">
        <v>4440</v>
      </c>
      <c r="D603" s="41" t="s">
        <v>105</v>
      </c>
      <c r="E603" s="43">
        <v>26042</v>
      </c>
    </row>
    <row r="604" spans="1:5" ht="25.5">
      <c r="A604" s="53"/>
      <c r="B604" s="46"/>
      <c r="C604" s="38">
        <v>4700</v>
      </c>
      <c r="D604" s="41" t="s">
        <v>89</v>
      </c>
      <c r="E604" s="43">
        <v>300</v>
      </c>
    </row>
    <row r="605" spans="1:5" ht="25.5">
      <c r="A605" s="53"/>
      <c r="B605" s="46"/>
      <c r="C605" s="38">
        <v>4740</v>
      </c>
      <c r="D605" s="41" t="s">
        <v>90</v>
      </c>
      <c r="E605" s="43">
        <v>450</v>
      </c>
    </row>
    <row r="606" spans="1:5" ht="25.5">
      <c r="A606" s="53"/>
      <c r="B606" s="49"/>
      <c r="C606" s="64">
        <v>4750</v>
      </c>
      <c r="D606" s="41" t="s">
        <v>91</v>
      </c>
      <c r="E606" s="65">
        <v>800</v>
      </c>
    </row>
    <row r="607" spans="1:5" ht="38.25">
      <c r="A607" s="46"/>
      <c r="B607" s="48">
        <v>85406</v>
      </c>
      <c r="C607" s="38"/>
      <c r="D607" s="37" t="s">
        <v>63</v>
      </c>
      <c r="E607" s="40">
        <f>SUM(E608:E627)</f>
        <v>743564</v>
      </c>
    </row>
    <row r="608" spans="1:5" ht="25.5">
      <c r="A608" s="53"/>
      <c r="B608" s="44"/>
      <c r="C608" s="47">
        <v>3020</v>
      </c>
      <c r="D608" s="41" t="s">
        <v>56</v>
      </c>
      <c r="E608" s="54">
        <v>2086</v>
      </c>
    </row>
    <row r="609" spans="1:5" ht="12.75">
      <c r="A609" s="53"/>
      <c r="B609" s="46"/>
      <c r="C609" s="47">
        <v>4010</v>
      </c>
      <c r="D609" s="41" t="s">
        <v>19</v>
      </c>
      <c r="E609" s="54">
        <v>477737</v>
      </c>
    </row>
    <row r="610" spans="1:5" ht="12.75">
      <c r="A610" s="53"/>
      <c r="B610" s="46"/>
      <c r="C610" s="47">
        <v>4040</v>
      </c>
      <c r="D610" s="41" t="s">
        <v>83</v>
      </c>
      <c r="E610" s="54">
        <v>39888</v>
      </c>
    </row>
    <row r="611" spans="1:5" ht="12.75">
      <c r="A611" s="53"/>
      <c r="B611" s="46"/>
      <c r="C611" s="47">
        <v>4110</v>
      </c>
      <c r="D611" s="41" t="s">
        <v>78</v>
      </c>
      <c r="E611" s="54">
        <v>81422</v>
      </c>
    </row>
    <row r="612" spans="1:5" ht="12.75">
      <c r="A612" s="53"/>
      <c r="B612" s="46"/>
      <c r="C612" s="47">
        <v>4120</v>
      </c>
      <c r="D612" s="41" t="s">
        <v>22</v>
      </c>
      <c r="E612" s="54">
        <v>12682</v>
      </c>
    </row>
    <row r="613" spans="1:5" ht="12.75">
      <c r="A613" s="53"/>
      <c r="B613" s="46"/>
      <c r="C613" s="47">
        <v>4170</v>
      </c>
      <c r="D613" s="41" t="s">
        <v>18</v>
      </c>
      <c r="E613" s="54">
        <v>3600</v>
      </c>
    </row>
    <row r="614" spans="1:5" ht="12.75">
      <c r="A614" s="53"/>
      <c r="B614" s="46"/>
      <c r="C614" s="47">
        <v>4210</v>
      </c>
      <c r="D614" s="41" t="s">
        <v>24</v>
      </c>
      <c r="E614" s="54">
        <v>25000</v>
      </c>
    </row>
    <row r="615" spans="1:5" ht="25.5">
      <c r="A615" s="53"/>
      <c r="B615" s="46"/>
      <c r="C615" s="47">
        <v>4240</v>
      </c>
      <c r="D615" s="41" t="s">
        <v>58</v>
      </c>
      <c r="E615" s="54">
        <v>3000</v>
      </c>
    </row>
    <row r="616" spans="1:5" ht="12.75">
      <c r="A616" s="53"/>
      <c r="B616" s="46"/>
      <c r="C616" s="47">
        <v>4260</v>
      </c>
      <c r="D616" s="41" t="s">
        <v>42</v>
      </c>
      <c r="E616" s="54">
        <v>14600</v>
      </c>
    </row>
    <row r="617" spans="1:5" ht="12.75">
      <c r="A617" s="53"/>
      <c r="B617" s="46"/>
      <c r="C617" s="47">
        <v>4270</v>
      </c>
      <c r="D617" s="41" t="s">
        <v>20</v>
      </c>
      <c r="E617" s="54">
        <v>2000</v>
      </c>
    </row>
    <row r="618" spans="1:5" ht="12.75">
      <c r="A618" s="53"/>
      <c r="B618" s="46"/>
      <c r="C618" s="47">
        <v>4280</v>
      </c>
      <c r="D618" s="41" t="s">
        <v>46</v>
      </c>
      <c r="E618" s="54">
        <v>6000</v>
      </c>
    </row>
    <row r="619" spans="1:5" ht="12.75">
      <c r="A619" s="53"/>
      <c r="B619" s="46"/>
      <c r="C619" s="47">
        <v>4300</v>
      </c>
      <c r="D619" s="41" t="s">
        <v>21</v>
      </c>
      <c r="E619" s="54">
        <v>14400</v>
      </c>
    </row>
    <row r="620" spans="1:5" ht="12.75">
      <c r="A620" s="53"/>
      <c r="B620" s="46"/>
      <c r="C620" s="47">
        <v>4350</v>
      </c>
      <c r="D620" s="41" t="s">
        <v>66</v>
      </c>
      <c r="E620" s="54">
        <v>1200</v>
      </c>
    </row>
    <row r="621" spans="1:5" ht="25.5">
      <c r="A621" s="53"/>
      <c r="B621" s="46"/>
      <c r="C621" s="47">
        <v>4360</v>
      </c>
      <c r="D621" s="41" t="s">
        <v>85</v>
      </c>
      <c r="E621" s="54">
        <v>1200</v>
      </c>
    </row>
    <row r="622" spans="1:5" ht="25.5">
      <c r="A622" s="53"/>
      <c r="B622" s="46"/>
      <c r="C622" s="47">
        <v>4370</v>
      </c>
      <c r="D622" s="41" t="s">
        <v>86</v>
      </c>
      <c r="E622" s="54">
        <v>6200</v>
      </c>
    </row>
    <row r="623" spans="1:5" ht="12.75">
      <c r="A623" s="53"/>
      <c r="B623" s="46"/>
      <c r="C623" s="47">
        <v>4410</v>
      </c>
      <c r="D623" s="41" t="s">
        <v>39</v>
      </c>
      <c r="E623" s="54">
        <v>2000</v>
      </c>
    </row>
    <row r="624" spans="1:5" ht="25.5">
      <c r="A624" s="53"/>
      <c r="B624" s="46"/>
      <c r="C624" s="47">
        <v>4440</v>
      </c>
      <c r="D624" s="41" t="s">
        <v>105</v>
      </c>
      <c r="E624" s="54">
        <v>39449</v>
      </c>
    </row>
    <row r="625" spans="1:5" ht="25.5">
      <c r="A625" s="53"/>
      <c r="B625" s="46"/>
      <c r="C625" s="47">
        <v>4700</v>
      </c>
      <c r="D625" s="41" t="s">
        <v>89</v>
      </c>
      <c r="E625" s="54">
        <v>2400</v>
      </c>
    </row>
    <row r="626" spans="1:5" ht="25.5">
      <c r="A626" s="53"/>
      <c r="B626" s="46"/>
      <c r="C626" s="47">
        <v>4740</v>
      </c>
      <c r="D626" s="41" t="s">
        <v>90</v>
      </c>
      <c r="E626" s="54">
        <v>2000</v>
      </c>
    </row>
    <row r="627" spans="1:5" ht="25.5">
      <c r="A627" s="53"/>
      <c r="B627" s="46"/>
      <c r="C627" s="47">
        <v>4750</v>
      </c>
      <c r="D627" s="41" t="s">
        <v>91</v>
      </c>
      <c r="E627" s="54">
        <v>6700</v>
      </c>
    </row>
    <row r="628" spans="1:5" ht="12.75">
      <c r="A628" s="46"/>
      <c r="B628" s="48">
        <v>85407</v>
      </c>
      <c r="C628" s="38"/>
      <c r="D628" s="37" t="s">
        <v>150</v>
      </c>
      <c r="E628" s="40">
        <f>SUM(E629:E648)</f>
        <v>419427</v>
      </c>
    </row>
    <row r="629" spans="1:5" ht="25.5">
      <c r="A629" s="53"/>
      <c r="B629" s="44"/>
      <c r="C629" s="47">
        <v>3020</v>
      </c>
      <c r="D629" s="41" t="s">
        <v>56</v>
      </c>
      <c r="E629" s="43">
        <v>1696</v>
      </c>
    </row>
    <row r="630" spans="1:5" ht="12.75">
      <c r="A630" s="53"/>
      <c r="B630" s="46"/>
      <c r="C630" s="47">
        <v>4010</v>
      </c>
      <c r="D630" s="41" t="s">
        <v>19</v>
      </c>
      <c r="E630" s="43">
        <v>266820</v>
      </c>
    </row>
    <row r="631" spans="1:5" ht="12.75">
      <c r="A631" s="53"/>
      <c r="B631" s="46"/>
      <c r="C631" s="47">
        <v>4040</v>
      </c>
      <c r="D631" s="41" t="s">
        <v>83</v>
      </c>
      <c r="E631" s="43">
        <v>20386</v>
      </c>
    </row>
    <row r="632" spans="1:5" ht="12.75">
      <c r="A632" s="53"/>
      <c r="B632" s="46"/>
      <c r="C632" s="47">
        <v>4110</v>
      </c>
      <c r="D632" s="41" t="s">
        <v>78</v>
      </c>
      <c r="E632" s="43">
        <v>44793</v>
      </c>
    </row>
    <row r="633" spans="1:5" ht="12.75">
      <c r="A633" s="53"/>
      <c r="B633" s="46"/>
      <c r="C633" s="47">
        <v>4120</v>
      </c>
      <c r="D633" s="41" t="s">
        <v>22</v>
      </c>
      <c r="E633" s="43">
        <v>6977</v>
      </c>
    </row>
    <row r="634" spans="1:5" ht="12.75">
      <c r="A634" s="53"/>
      <c r="B634" s="46"/>
      <c r="C634" s="47">
        <v>4170</v>
      </c>
      <c r="D634" s="41" t="s">
        <v>18</v>
      </c>
      <c r="E634" s="43">
        <v>3000</v>
      </c>
    </row>
    <row r="635" spans="1:5" ht="12.75">
      <c r="A635" s="53"/>
      <c r="B635" s="46"/>
      <c r="C635" s="47">
        <v>4210</v>
      </c>
      <c r="D635" s="41" t="s">
        <v>24</v>
      </c>
      <c r="E635" s="43">
        <v>11500</v>
      </c>
    </row>
    <row r="636" spans="1:5" ht="12.75">
      <c r="A636" s="53"/>
      <c r="B636" s="46"/>
      <c r="C636" s="47">
        <v>4260</v>
      </c>
      <c r="D636" s="41" t="s">
        <v>42</v>
      </c>
      <c r="E636" s="43">
        <v>22200</v>
      </c>
    </row>
    <row r="637" spans="1:5" ht="12.75">
      <c r="A637" s="53"/>
      <c r="B637" s="46"/>
      <c r="C637" s="47">
        <v>4270</v>
      </c>
      <c r="D637" s="41" t="s">
        <v>20</v>
      </c>
      <c r="E637" s="43">
        <v>3000</v>
      </c>
    </row>
    <row r="638" spans="1:5" ht="12.75">
      <c r="A638" s="53"/>
      <c r="B638" s="46"/>
      <c r="C638" s="47">
        <v>4280</v>
      </c>
      <c r="D638" s="41" t="s">
        <v>46</v>
      </c>
      <c r="E638" s="43">
        <v>600</v>
      </c>
    </row>
    <row r="639" spans="1:5" ht="12.75">
      <c r="A639" s="53"/>
      <c r="B639" s="46"/>
      <c r="C639" s="47">
        <v>4300</v>
      </c>
      <c r="D639" s="41" t="s">
        <v>21</v>
      </c>
      <c r="E639" s="43">
        <v>5900</v>
      </c>
    </row>
    <row r="640" spans="1:5" ht="12.75">
      <c r="A640" s="53"/>
      <c r="B640" s="46"/>
      <c r="C640" s="47">
        <v>4350</v>
      </c>
      <c r="D640" s="41" t="s">
        <v>66</v>
      </c>
      <c r="E640" s="43">
        <v>1000</v>
      </c>
    </row>
    <row r="641" spans="1:5" ht="25.5">
      <c r="A641" s="53"/>
      <c r="B641" s="46"/>
      <c r="C641" s="47">
        <v>4360</v>
      </c>
      <c r="D641" s="41" t="s">
        <v>85</v>
      </c>
      <c r="E641" s="43">
        <v>1200</v>
      </c>
    </row>
    <row r="642" spans="1:5" ht="25.5">
      <c r="A642" s="53"/>
      <c r="B642" s="46"/>
      <c r="C642" s="47">
        <v>4370</v>
      </c>
      <c r="D642" s="41" t="s">
        <v>86</v>
      </c>
      <c r="E642" s="43">
        <v>6800</v>
      </c>
    </row>
    <row r="643" spans="1:5" ht="25.5">
      <c r="A643" s="53"/>
      <c r="B643" s="46"/>
      <c r="C643" s="47">
        <v>4390</v>
      </c>
      <c r="D643" s="41" t="s">
        <v>104</v>
      </c>
      <c r="E643" s="43">
        <v>1000</v>
      </c>
    </row>
    <row r="644" spans="1:5" ht="12.75">
      <c r="A644" s="53"/>
      <c r="B644" s="46"/>
      <c r="C644" s="47">
        <v>4410</v>
      </c>
      <c r="D644" s="41" t="s">
        <v>39</v>
      </c>
      <c r="E644" s="43">
        <v>1000</v>
      </c>
    </row>
    <row r="645" spans="1:5" ht="25.5">
      <c r="A645" s="53"/>
      <c r="B645" s="46"/>
      <c r="C645" s="47">
        <v>4440</v>
      </c>
      <c r="D645" s="41" t="s">
        <v>105</v>
      </c>
      <c r="E645" s="43">
        <v>16555</v>
      </c>
    </row>
    <row r="646" spans="1:5" ht="25.5">
      <c r="A646" s="53"/>
      <c r="B646" s="46"/>
      <c r="C646" s="47">
        <v>4700</v>
      </c>
      <c r="D646" s="41" t="s">
        <v>89</v>
      </c>
      <c r="E646" s="43">
        <v>1800</v>
      </c>
    </row>
    <row r="647" spans="1:5" ht="25.5">
      <c r="A647" s="53"/>
      <c r="B647" s="46"/>
      <c r="C647" s="47">
        <v>4740</v>
      </c>
      <c r="D647" s="41" t="s">
        <v>90</v>
      </c>
      <c r="E647" s="43">
        <v>1200</v>
      </c>
    </row>
    <row r="648" spans="1:5" ht="25.5">
      <c r="A648" s="53"/>
      <c r="B648" s="49"/>
      <c r="C648" s="47">
        <v>4750</v>
      </c>
      <c r="D648" s="41" t="s">
        <v>91</v>
      </c>
      <c r="E648" s="43">
        <v>2000</v>
      </c>
    </row>
    <row r="649" spans="1:5" ht="12.75">
      <c r="A649" s="46"/>
      <c r="B649" s="48">
        <v>85410</v>
      </c>
      <c r="C649" s="38"/>
      <c r="D649" s="37" t="s">
        <v>43</v>
      </c>
      <c r="E649" s="40">
        <f>SUM(E650:E665)</f>
        <v>942001</v>
      </c>
    </row>
    <row r="650" spans="1:5" ht="25.5">
      <c r="A650" s="53"/>
      <c r="B650" s="44"/>
      <c r="C650" s="47">
        <v>3020</v>
      </c>
      <c r="D650" s="41" t="s">
        <v>56</v>
      </c>
      <c r="E650" s="43">
        <v>6911</v>
      </c>
    </row>
    <row r="651" spans="1:5" ht="12.75">
      <c r="A651" s="53"/>
      <c r="B651" s="46"/>
      <c r="C651" s="47">
        <v>4010</v>
      </c>
      <c r="D651" s="41" t="s">
        <v>19</v>
      </c>
      <c r="E651" s="43">
        <v>587766</v>
      </c>
    </row>
    <row r="652" spans="1:5" ht="12.75">
      <c r="A652" s="53"/>
      <c r="B652" s="46"/>
      <c r="C652" s="47">
        <v>4040</v>
      </c>
      <c r="D652" s="41" t="s">
        <v>83</v>
      </c>
      <c r="E652" s="43">
        <v>68967</v>
      </c>
    </row>
    <row r="653" spans="1:5" ht="12.75">
      <c r="A653" s="53"/>
      <c r="B653" s="46"/>
      <c r="C653" s="47">
        <v>4110</v>
      </c>
      <c r="D653" s="41" t="s">
        <v>78</v>
      </c>
      <c r="E653" s="43">
        <v>101870</v>
      </c>
    </row>
    <row r="654" spans="1:5" ht="12.75">
      <c r="A654" s="53"/>
      <c r="B654" s="46"/>
      <c r="C654" s="47">
        <v>4120</v>
      </c>
      <c r="D654" s="41" t="s">
        <v>22</v>
      </c>
      <c r="E654" s="43">
        <v>16199</v>
      </c>
    </row>
    <row r="655" spans="1:5" ht="12.75">
      <c r="A655" s="53"/>
      <c r="B655" s="46"/>
      <c r="C655" s="47">
        <v>4210</v>
      </c>
      <c r="D655" s="41" t="s">
        <v>24</v>
      </c>
      <c r="E655" s="43">
        <v>22609</v>
      </c>
    </row>
    <row r="656" spans="1:5" ht="12.75">
      <c r="A656" s="53"/>
      <c r="B656" s="46"/>
      <c r="C656" s="47">
        <v>4260</v>
      </c>
      <c r="D656" s="41" t="s">
        <v>42</v>
      </c>
      <c r="E656" s="43">
        <v>42422</v>
      </c>
    </row>
    <row r="657" spans="1:5" ht="12.75">
      <c r="A657" s="53"/>
      <c r="B657" s="46"/>
      <c r="C657" s="47">
        <v>4270</v>
      </c>
      <c r="D657" s="41" t="s">
        <v>20</v>
      </c>
      <c r="E657" s="43">
        <v>17000</v>
      </c>
    </row>
    <row r="658" spans="1:5" ht="12.75">
      <c r="A658" s="53"/>
      <c r="B658" s="46"/>
      <c r="C658" s="47">
        <v>4280</v>
      </c>
      <c r="D658" s="41" t="s">
        <v>46</v>
      </c>
      <c r="E658" s="43">
        <v>640</v>
      </c>
    </row>
    <row r="659" spans="1:5" ht="12.75">
      <c r="A659" s="53"/>
      <c r="B659" s="46"/>
      <c r="C659" s="47">
        <v>4300</v>
      </c>
      <c r="D659" s="41" t="s">
        <v>21</v>
      </c>
      <c r="E659" s="43">
        <v>27192</v>
      </c>
    </row>
    <row r="660" spans="1:5" ht="25.5">
      <c r="A660" s="53"/>
      <c r="B660" s="46"/>
      <c r="C660" s="47">
        <v>4360</v>
      </c>
      <c r="D660" s="41" t="s">
        <v>85</v>
      </c>
      <c r="E660" s="43">
        <v>268</v>
      </c>
    </row>
    <row r="661" spans="1:5" ht="25.5">
      <c r="A661" s="53"/>
      <c r="B661" s="46"/>
      <c r="C661" s="47">
        <v>4370</v>
      </c>
      <c r="D661" s="41" t="s">
        <v>86</v>
      </c>
      <c r="E661" s="43">
        <v>5294</v>
      </c>
    </row>
    <row r="662" spans="1:5" ht="25.5">
      <c r="A662" s="53"/>
      <c r="B662" s="46"/>
      <c r="C662" s="47">
        <v>4440</v>
      </c>
      <c r="D662" s="41" t="s">
        <v>105</v>
      </c>
      <c r="E662" s="43">
        <v>43763</v>
      </c>
    </row>
    <row r="663" spans="1:5" ht="25.5">
      <c r="A663" s="53"/>
      <c r="B663" s="46"/>
      <c r="C663" s="47">
        <v>4700</v>
      </c>
      <c r="D663" s="41" t="s">
        <v>89</v>
      </c>
      <c r="E663" s="43">
        <v>300</v>
      </c>
    </row>
    <row r="664" spans="1:5" ht="25.5">
      <c r="A664" s="53"/>
      <c r="B664" s="46"/>
      <c r="C664" s="47">
        <v>4740</v>
      </c>
      <c r="D664" s="41" t="s">
        <v>90</v>
      </c>
      <c r="E664" s="43">
        <v>400</v>
      </c>
    </row>
    <row r="665" spans="1:5" ht="25.5">
      <c r="A665" s="53"/>
      <c r="B665" s="49"/>
      <c r="C665" s="70">
        <v>4750</v>
      </c>
      <c r="D665" s="72" t="s">
        <v>91</v>
      </c>
      <c r="E665" s="66">
        <v>400</v>
      </c>
    </row>
    <row r="666" spans="1:5" ht="12.75">
      <c r="A666" s="46"/>
      <c r="B666" s="48">
        <v>85415</v>
      </c>
      <c r="C666" s="38"/>
      <c r="D666" s="37" t="s">
        <v>36</v>
      </c>
      <c r="E666" s="40">
        <f>SUM(E667)</f>
        <v>12000</v>
      </c>
    </row>
    <row r="667" spans="1:5" ht="38.25">
      <c r="A667" s="53"/>
      <c r="B667" s="44"/>
      <c r="C667" s="47">
        <v>2820</v>
      </c>
      <c r="D667" s="41" t="s">
        <v>110</v>
      </c>
      <c r="E667" s="43">
        <v>12000</v>
      </c>
    </row>
    <row r="668" spans="1:5" ht="12.75">
      <c r="A668" s="46"/>
      <c r="B668" s="38">
        <v>85417</v>
      </c>
      <c r="C668" s="38"/>
      <c r="D668" s="37" t="s">
        <v>151</v>
      </c>
      <c r="E668" s="40">
        <f>SUM(E669:E676)</f>
        <v>21391</v>
      </c>
    </row>
    <row r="669" spans="1:5" ht="12.75">
      <c r="A669" s="53"/>
      <c r="B669" s="46"/>
      <c r="C669" s="47">
        <v>4040</v>
      </c>
      <c r="D669" s="41" t="s">
        <v>83</v>
      </c>
      <c r="E669" s="43">
        <v>3400</v>
      </c>
    </row>
    <row r="670" spans="1:5" ht="12.75">
      <c r="A670" s="53"/>
      <c r="B670" s="46"/>
      <c r="C670" s="47">
        <v>4110</v>
      </c>
      <c r="D670" s="41" t="s">
        <v>78</v>
      </c>
      <c r="E670" s="43">
        <v>2054</v>
      </c>
    </row>
    <row r="671" spans="1:5" ht="12.75">
      <c r="A671" s="53"/>
      <c r="B671" s="46"/>
      <c r="C671" s="47">
        <v>4120</v>
      </c>
      <c r="D671" s="41" t="s">
        <v>22</v>
      </c>
      <c r="E671" s="43">
        <v>347</v>
      </c>
    </row>
    <row r="672" spans="1:5" ht="12.75">
      <c r="A672" s="53"/>
      <c r="B672" s="46"/>
      <c r="C672" s="47">
        <v>4170</v>
      </c>
      <c r="D672" s="72" t="s">
        <v>18</v>
      </c>
      <c r="E672" s="43">
        <v>10800</v>
      </c>
    </row>
    <row r="673" spans="1:5" ht="12.75">
      <c r="A673" s="53"/>
      <c r="B673" s="46"/>
      <c r="C673" s="47">
        <v>4210</v>
      </c>
      <c r="D673" s="41" t="s">
        <v>24</v>
      </c>
      <c r="E673" s="43">
        <v>1200</v>
      </c>
    </row>
    <row r="674" spans="1:5" ht="12.75">
      <c r="A674" s="53"/>
      <c r="B674" s="46"/>
      <c r="C674" s="47">
        <v>4260</v>
      </c>
      <c r="D674" s="41" t="s">
        <v>42</v>
      </c>
      <c r="E674" s="43">
        <v>2500</v>
      </c>
    </row>
    <row r="675" spans="1:5" ht="12.75">
      <c r="A675" s="53"/>
      <c r="B675" s="46"/>
      <c r="C675" s="47">
        <v>4300</v>
      </c>
      <c r="D675" s="41" t="s">
        <v>21</v>
      </c>
      <c r="E675" s="43">
        <v>590</v>
      </c>
    </row>
    <row r="676" spans="1:5" ht="25.5">
      <c r="A676" s="53"/>
      <c r="B676" s="46"/>
      <c r="C676" s="47">
        <v>4370</v>
      </c>
      <c r="D676" s="41" t="s">
        <v>86</v>
      </c>
      <c r="E676" s="43">
        <v>500</v>
      </c>
    </row>
    <row r="677" spans="1:5" ht="25.5">
      <c r="A677" s="53"/>
      <c r="B677" s="46"/>
      <c r="C677" s="47">
        <v>4440</v>
      </c>
      <c r="D677" s="41" t="s">
        <v>105</v>
      </c>
      <c r="E677" s="43"/>
    </row>
    <row r="678" spans="1:5" ht="25.5">
      <c r="A678" s="53"/>
      <c r="B678" s="46"/>
      <c r="C678" s="47">
        <v>4740</v>
      </c>
      <c r="D678" s="41" t="s">
        <v>90</v>
      </c>
      <c r="E678" s="42"/>
    </row>
    <row r="679" spans="1:5" ht="25.5">
      <c r="A679" s="53"/>
      <c r="B679" s="49"/>
      <c r="C679" s="47">
        <v>4750</v>
      </c>
      <c r="D679" s="41" t="s">
        <v>91</v>
      </c>
      <c r="E679" s="42"/>
    </row>
    <row r="680" spans="1:5" ht="25.5">
      <c r="A680" s="46"/>
      <c r="B680" s="38">
        <v>85446</v>
      </c>
      <c r="C680" s="38"/>
      <c r="D680" s="37" t="s">
        <v>61</v>
      </c>
      <c r="E680" s="40">
        <f>SUM(E681)</f>
        <v>11606</v>
      </c>
    </row>
    <row r="681" spans="1:5" ht="12.75">
      <c r="A681" s="46"/>
      <c r="B681" s="47"/>
      <c r="C681" s="38">
        <v>4300</v>
      </c>
      <c r="D681" s="41" t="s">
        <v>21</v>
      </c>
      <c r="E681" s="43">
        <v>11606</v>
      </c>
    </row>
    <row r="682" spans="1:5" ht="12.75">
      <c r="A682" s="46"/>
      <c r="B682" s="47">
        <v>85495</v>
      </c>
      <c r="C682" s="38"/>
      <c r="D682" s="37" t="s">
        <v>45</v>
      </c>
      <c r="E682" s="40">
        <f>SUM(E683)</f>
        <v>10005</v>
      </c>
    </row>
    <row r="683" spans="1:5" ht="25.5">
      <c r="A683" s="49"/>
      <c r="B683" s="47"/>
      <c r="C683" s="38">
        <v>4440</v>
      </c>
      <c r="D683" s="41" t="s">
        <v>105</v>
      </c>
      <c r="E683" s="43">
        <v>10005</v>
      </c>
    </row>
    <row r="684" spans="1:5" ht="25.5">
      <c r="A684" s="46">
        <v>921</v>
      </c>
      <c r="B684" s="38"/>
      <c r="C684" s="38"/>
      <c r="D684" s="37" t="s">
        <v>37</v>
      </c>
      <c r="E684" s="40">
        <f>SUM(E685,E691)</f>
        <v>83000</v>
      </c>
    </row>
    <row r="685" spans="1:5" ht="12.75">
      <c r="A685" s="44"/>
      <c r="B685" s="45">
        <v>92105</v>
      </c>
      <c r="C685" s="38"/>
      <c r="D685" s="37" t="s">
        <v>38</v>
      </c>
      <c r="E685" s="40">
        <f>SUM(E686:E690)</f>
        <v>29000</v>
      </c>
    </row>
    <row r="686" spans="1:5" ht="38.25">
      <c r="A686" s="53"/>
      <c r="B686" s="44"/>
      <c r="C686" s="47">
        <v>2800</v>
      </c>
      <c r="D686" s="41" t="s">
        <v>152</v>
      </c>
      <c r="E686" s="43">
        <v>2000</v>
      </c>
    </row>
    <row r="687" spans="1:5" ht="38.25">
      <c r="A687" s="53"/>
      <c r="B687" s="46"/>
      <c r="C687" s="47">
        <v>2820</v>
      </c>
      <c r="D687" s="41" t="s">
        <v>153</v>
      </c>
      <c r="E687" s="43">
        <v>15000</v>
      </c>
    </row>
    <row r="688" spans="1:5" ht="25.5">
      <c r="A688" s="53"/>
      <c r="B688" s="46"/>
      <c r="C688" s="47">
        <v>3040</v>
      </c>
      <c r="D688" s="41" t="s">
        <v>154</v>
      </c>
      <c r="E688" s="43">
        <v>2000</v>
      </c>
    </row>
    <row r="689" spans="1:5" ht="12.75">
      <c r="A689" s="53"/>
      <c r="B689" s="46"/>
      <c r="C689" s="47">
        <v>4210</v>
      </c>
      <c r="D689" s="41" t="s">
        <v>24</v>
      </c>
      <c r="E689" s="43">
        <v>5000</v>
      </c>
    </row>
    <row r="690" spans="1:5" ht="12.75">
      <c r="A690" s="53"/>
      <c r="B690" s="49"/>
      <c r="C690" s="47">
        <v>4300</v>
      </c>
      <c r="D690" s="41" t="s">
        <v>155</v>
      </c>
      <c r="E690" s="43">
        <v>5000</v>
      </c>
    </row>
    <row r="691" spans="1:5" ht="12.75">
      <c r="A691" s="46"/>
      <c r="B691" s="50">
        <v>92116</v>
      </c>
      <c r="C691" s="38"/>
      <c r="D691" s="37" t="s">
        <v>156</v>
      </c>
      <c r="E691" s="40">
        <f>SUM(E692)</f>
        <v>54000</v>
      </c>
    </row>
    <row r="692" spans="1:5" ht="38.25">
      <c r="A692" s="49"/>
      <c r="B692" s="47"/>
      <c r="C692" s="38">
        <v>2310</v>
      </c>
      <c r="D692" s="41" t="s">
        <v>157</v>
      </c>
      <c r="E692" s="43">
        <v>54000</v>
      </c>
    </row>
    <row r="693" spans="1:5" ht="12.75">
      <c r="A693" s="46">
        <v>926</v>
      </c>
      <c r="B693" s="38"/>
      <c r="C693" s="38"/>
      <c r="D693" s="37" t="s">
        <v>158</v>
      </c>
      <c r="E693" s="40">
        <f>SUM(E694)</f>
        <v>57000</v>
      </c>
    </row>
    <row r="694" spans="1:5" ht="12.75">
      <c r="A694" s="44"/>
      <c r="B694" s="45">
        <v>92695</v>
      </c>
      <c r="C694" s="38"/>
      <c r="D694" s="37" t="s">
        <v>45</v>
      </c>
      <c r="E694" s="40">
        <f>SUM(E695:E699)</f>
        <v>57000</v>
      </c>
    </row>
    <row r="695" spans="1:5" ht="38.25">
      <c r="A695" s="53"/>
      <c r="B695" s="44"/>
      <c r="C695" s="47">
        <v>2820</v>
      </c>
      <c r="D695" s="41" t="s">
        <v>110</v>
      </c>
      <c r="E695" s="43">
        <v>33500</v>
      </c>
    </row>
    <row r="696" spans="1:5" ht="25.5">
      <c r="A696" s="53"/>
      <c r="B696" s="46"/>
      <c r="C696" s="47">
        <v>3040</v>
      </c>
      <c r="D696" s="41" t="s">
        <v>154</v>
      </c>
      <c r="E696" s="43">
        <v>4000</v>
      </c>
    </row>
    <row r="697" spans="1:5" ht="12.75">
      <c r="A697" s="53"/>
      <c r="B697" s="46"/>
      <c r="C697" s="47">
        <v>4210</v>
      </c>
      <c r="D697" s="41" t="s">
        <v>24</v>
      </c>
      <c r="E697" s="43">
        <v>8000</v>
      </c>
    </row>
    <row r="698" spans="1:5" ht="12.75">
      <c r="A698" s="53"/>
      <c r="B698" s="46"/>
      <c r="C698" s="47">
        <v>4300</v>
      </c>
      <c r="D698" s="41" t="s">
        <v>155</v>
      </c>
      <c r="E698" s="43">
        <v>11000</v>
      </c>
    </row>
    <row r="699" spans="1:5" ht="12.75">
      <c r="A699" s="55"/>
      <c r="B699" s="49"/>
      <c r="C699" s="47">
        <v>4430</v>
      </c>
      <c r="D699" s="41" t="s">
        <v>26</v>
      </c>
      <c r="E699" s="42">
        <v>500</v>
      </c>
    </row>
    <row r="700" spans="1:5" ht="12.75">
      <c r="A700" s="250"/>
      <c r="B700" s="250"/>
      <c r="C700" s="251"/>
      <c r="D700" s="37" t="s">
        <v>159</v>
      </c>
      <c r="E700" s="40">
        <f>SUM(E693,E684,E571,E546,E448,E439,E217,E214,E208,E162,E83,E60,E47,E16,E9,E3)</f>
        <v>64769310</v>
      </c>
    </row>
  </sheetData>
  <mergeCells count="7">
    <mergeCell ref="A17:A18"/>
    <mergeCell ref="A700:C700"/>
    <mergeCell ref="A4:A8"/>
    <mergeCell ref="B5:B8"/>
    <mergeCell ref="A10:A15"/>
    <mergeCell ref="B11:B12"/>
    <mergeCell ref="B14:B1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06"/>
  <sheetViews>
    <sheetView tabSelected="1" workbookViewId="0" topLeftCell="A149">
      <selection activeCell="G207" sqref="G207"/>
    </sheetView>
  </sheetViews>
  <sheetFormatPr defaultColWidth="9.00390625" defaultRowHeight="12.75"/>
  <cols>
    <col min="1" max="1" width="4.875" style="86" bestFit="1" customWidth="1"/>
    <col min="2" max="2" width="7.75390625" style="12" bestFit="1" customWidth="1"/>
    <col min="3" max="3" width="7.375" style="12" customWidth="1"/>
    <col min="4" max="4" width="27.375" style="5" customWidth="1"/>
    <col min="5" max="5" width="12.375" style="12" customWidth="1"/>
    <col min="6" max="6" width="11.875" style="12" customWidth="1"/>
    <col min="7" max="7" width="11.75390625" style="12" bestFit="1" customWidth="1"/>
    <col min="8" max="8" width="12.375" style="12" customWidth="1"/>
    <col min="9" max="16384" width="9.125" style="12" customWidth="1"/>
  </cols>
  <sheetData>
    <row r="1" spans="1:8" ht="12.75">
      <c r="A1" s="12"/>
      <c r="E1" s="4" t="s">
        <v>15</v>
      </c>
      <c r="G1" s="5"/>
      <c r="H1" s="5"/>
    </row>
    <row r="2" spans="1:8" ht="12.75">
      <c r="A2" s="12"/>
      <c r="E2" s="23" t="s">
        <v>325</v>
      </c>
      <c r="G2" s="5"/>
      <c r="H2" s="5"/>
    </row>
    <row r="3" spans="1:5" ht="12.75">
      <c r="A3" s="12"/>
      <c r="E3" s="23" t="s">
        <v>326</v>
      </c>
    </row>
    <row r="4" ht="6.75" customHeight="1">
      <c r="A4" s="12"/>
    </row>
    <row r="5" spans="1:8" ht="12.75">
      <c r="A5" s="260" t="s">
        <v>13</v>
      </c>
      <c r="B5" s="261"/>
      <c r="C5" s="261"/>
      <c r="D5" s="261"/>
      <c r="E5" s="261"/>
      <c r="F5" s="261"/>
      <c r="G5" s="261"/>
      <c r="H5" s="261"/>
    </row>
    <row r="6" ht="3.75" customHeight="1">
      <c r="A6" s="12"/>
    </row>
    <row r="7" spans="1:8" ht="22.5">
      <c r="A7" s="1" t="s">
        <v>0</v>
      </c>
      <c r="B7" s="1" t="s">
        <v>1</v>
      </c>
      <c r="C7" s="6" t="s">
        <v>14</v>
      </c>
      <c r="D7" s="1" t="s">
        <v>2</v>
      </c>
      <c r="E7" s="6" t="s">
        <v>3</v>
      </c>
      <c r="F7" s="6" t="s">
        <v>4</v>
      </c>
      <c r="G7" s="6" t="s">
        <v>5</v>
      </c>
      <c r="H7" s="6" t="s">
        <v>6</v>
      </c>
    </row>
    <row r="8" spans="1:8" ht="12.75">
      <c r="A8" s="1">
        <v>1</v>
      </c>
      <c r="B8" s="1">
        <v>2</v>
      </c>
      <c r="C8" s="7">
        <v>3</v>
      </c>
      <c r="D8" s="1">
        <v>4</v>
      </c>
      <c r="E8" s="6">
        <v>5</v>
      </c>
      <c r="F8" s="6">
        <v>6</v>
      </c>
      <c r="G8" s="6">
        <v>7</v>
      </c>
      <c r="H8" s="6">
        <v>8</v>
      </c>
    </row>
    <row r="9" spans="1:8" s="14" customFormat="1" ht="22.5">
      <c r="A9" s="35"/>
      <c r="B9" s="35"/>
      <c r="C9" s="35"/>
      <c r="D9" s="6" t="s">
        <v>7</v>
      </c>
      <c r="E9" s="2">
        <v>65157845</v>
      </c>
      <c r="F9" s="3"/>
      <c r="G9" s="3"/>
      <c r="H9" s="3"/>
    </row>
    <row r="10" spans="1:8" s="14" customFormat="1" ht="12" customHeight="1">
      <c r="A10" s="35"/>
      <c r="B10" s="35"/>
      <c r="C10" s="35"/>
      <c r="D10" s="6" t="s">
        <v>8</v>
      </c>
      <c r="E10" s="3"/>
      <c r="F10" s="3"/>
      <c r="G10" s="3"/>
      <c r="H10" s="3"/>
    </row>
    <row r="11" spans="1:8" s="14" customFormat="1" ht="12.75" hidden="1">
      <c r="A11" s="16" t="s">
        <v>202</v>
      </c>
      <c r="B11" s="7"/>
      <c r="C11" s="7"/>
      <c r="D11" s="8" t="s">
        <v>76</v>
      </c>
      <c r="E11" s="2"/>
      <c r="F11" s="2"/>
      <c r="G11" s="2"/>
      <c r="H11" s="24">
        <f>SUM(E11:F11,-IF(ISNUMBER(G11),G11,0))</f>
        <v>0</v>
      </c>
    </row>
    <row r="12" spans="1:8" s="14" customFormat="1" ht="22.5" hidden="1">
      <c r="A12" s="148"/>
      <c r="B12" s="13" t="s">
        <v>203</v>
      </c>
      <c r="C12" s="7"/>
      <c r="D12" s="8" t="s">
        <v>219</v>
      </c>
      <c r="E12" s="2"/>
      <c r="F12" s="2"/>
      <c r="G12" s="2"/>
      <c r="H12" s="24">
        <f aca="true" t="shared" si="0" ref="H12:H80">SUM(E12:F12,-IF(ISNUMBER(G12),G12,0))</f>
        <v>0</v>
      </c>
    </row>
    <row r="13" spans="1:8" s="14" customFormat="1" ht="56.25" hidden="1">
      <c r="A13" s="7"/>
      <c r="B13" s="13"/>
      <c r="C13" s="7" t="s">
        <v>177</v>
      </c>
      <c r="D13" s="9" t="s">
        <v>160</v>
      </c>
      <c r="E13" s="3"/>
      <c r="F13" s="3"/>
      <c r="G13" s="3"/>
      <c r="H13" s="24">
        <f t="shared" si="0"/>
        <v>0</v>
      </c>
    </row>
    <row r="14" spans="1:8" s="14" customFormat="1" ht="12.75" hidden="1">
      <c r="A14" s="175" t="s">
        <v>199</v>
      </c>
      <c r="B14" s="13"/>
      <c r="C14" s="7"/>
      <c r="D14" s="9" t="s">
        <v>79</v>
      </c>
      <c r="E14" s="3"/>
      <c r="F14" s="3"/>
      <c r="G14" s="3"/>
      <c r="H14" s="24">
        <f t="shared" si="0"/>
        <v>0</v>
      </c>
    </row>
    <row r="15" spans="1:8" s="14" customFormat="1" ht="12.75" hidden="1">
      <c r="A15" s="175"/>
      <c r="B15" s="13" t="s">
        <v>198</v>
      </c>
      <c r="C15" s="7"/>
      <c r="D15" s="9" t="s">
        <v>59</v>
      </c>
      <c r="E15" s="3"/>
      <c r="F15" s="3"/>
      <c r="G15" s="3"/>
      <c r="H15" s="24">
        <f t="shared" si="0"/>
        <v>0</v>
      </c>
    </row>
    <row r="16" spans="1:8" s="14" customFormat="1" ht="56.25" hidden="1">
      <c r="A16" s="175"/>
      <c r="B16" s="13"/>
      <c r="C16" s="7" t="s">
        <v>220</v>
      </c>
      <c r="D16" s="9" t="s">
        <v>221</v>
      </c>
      <c r="E16" s="3"/>
      <c r="F16" s="3"/>
      <c r="G16" s="3"/>
      <c r="H16" s="24">
        <f t="shared" si="0"/>
        <v>0</v>
      </c>
    </row>
    <row r="17" spans="1:8" s="14" customFormat="1" ht="12.75">
      <c r="A17" s="10" t="s">
        <v>222</v>
      </c>
      <c r="B17" s="13"/>
      <c r="C17" s="7"/>
      <c r="D17" s="134" t="s">
        <v>81</v>
      </c>
      <c r="E17" s="82">
        <v>4307214</v>
      </c>
      <c r="F17" s="82">
        <f>SUM(F18)</f>
        <v>0</v>
      </c>
      <c r="G17" s="82">
        <f>SUM(G18)</f>
        <v>1434354</v>
      </c>
      <c r="H17" s="24">
        <f t="shared" si="0"/>
        <v>2872860</v>
      </c>
    </row>
    <row r="18" spans="1:8" s="14" customFormat="1" ht="12.75">
      <c r="A18" s="148"/>
      <c r="B18" s="13" t="s">
        <v>223</v>
      </c>
      <c r="C18" s="7"/>
      <c r="D18" s="134" t="s">
        <v>60</v>
      </c>
      <c r="E18" s="82">
        <v>4307214</v>
      </c>
      <c r="F18" s="82">
        <f>SUM(F19:F23)</f>
        <v>0</v>
      </c>
      <c r="G18" s="82">
        <f>SUM(G19:G23)</f>
        <v>1434354</v>
      </c>
      <c r="H18" s="24">
        <f t="shared" si="0"/>
        <v>2872860</v>
      </c>
    </row>
    <row r="19" spans="1:8" s="14" customFormat="1" ht="12.75" hidden="1">
      <c r="A19" s="10"/>
      <c r="B19" s="135"/>
      <c r="C19" s="7" t="s">
        <v>191</v>
      </c>
      <c r="D19" s="9" t="s">
        <v>69</v>
      </c>
      <c r="E19" s="147"/>
      <c r="F19" s="147"/>
      <c r="G19" s="147"/>
      <c r="H19" s="25">
        <f t="shared" si="0"/>
        <v>0</v>
      </c>
    </row>
    <row r="20" spans="1:8" s="14" customFormat="1" ht="12.75">
      <c r="A20" s="15"/>
      <c r="B20" s="16"/>
      <c r="C20" s="11" t="s">
        <v>224</v>
      </c>
      <c r="D20" s="9" t="s">
        <v>225</v>
      </c>
      <c r="E20" s="147">
        <v>3257214</v>
      </c>
      <c r="F20" s="147">
        <v>0</v>
      </c>
      <c r="G20" s="147">
        <v>1395334</v>
      </c>
      <c r="H20" s="25">
        <f t="shared" si="0"/>
        <v>1861880</v>
      </c>
    </row>
    <row r="21" spans="1:8" s="14" customFormat="1" ht="58.5" customHeight="1">
      <c r="A21" s="15"/>
      <c r="B21" s="17"/>
      <c r="C21" s="11">
        <v>6309</v>
      </c>
      <c r="D21" s="9" t="s">
        <v>314</v>
      </c>
      <c r="E21" s="3">
        <v>1048000</v>
      </c>
      <c r="F21" s="3">
        <v>0</v>
      </c>
      <c r="G21" s="3">
        <v>39020</v>
      </c>
      <c r="H21" s="25">
        <f t="shared" si="0"/>
        <v>1008980</v>
      </c>
    </row>
    <row r="22" spans="1:8" s="14" customFormat="1" ht="57" customHeight="1" hidden="1">
      <c r="A22" s="15"/>
      <c r="B22" s="17"/>
      <c r="C22" s="11" t="s">
        <v>190</v>
      </c>
      <c r="D22" s="9" t="s">
        <v>193</v>
      </c>
      <c r="E22" s="3"/>
      <c r="F22" s="3"/>
      <c r="G22" s="3"/>
      <c r="H22" s="25">
        <f t="shared" si="0"/>
        <v>0</v>
      </c>
    </row>
    <row r="23" spans="1:8" s="14" customFormat="1" ht="56.25" customHeight="1" hidden="1">
      <c r="A23" s="22"/>
      <c r="B23" s="137"/>
      <c r="C23" s="11">
        <v>6619</v>
      </c>
      <c r="D23" s="9" t="s">
        <v>193</v>
      </c>
      <c r="E23" s="3"/>
      <c r="F23" s="3"/>
      <c r="G23" s="3"/>
      <c r="H23" s="25">
        <f t="shared" si="0"/>
        <v>0</v>
      </c>
    </row>
    <row r="24" spans="1:8" s="14" customFormat="1" ht="12.75" hidden="1">
      <c r="A24" s="10" t="s">
        <v>226</v>
      </c>
      <c r="B24" s="136"/>
      <c r="C24" s="7"/>
      <c r="D24" s="134" t="s">
        <v>93</v>
      </c>
      <c r="E24" s="82"/>
      <c r="F24" s="82">
        <f>SUM(F25)</f>
        <v>0</v>
      </c>
      <c r="G24" s="82">
        <f>SUM(G25)</f>
        <v>0</v>
      </c>
      <c r="H24" s="24">
        <f t="shared" si="0"/>
        <v>0</v>
      </c>
    </row>
    <row r="25" spans="1:8" s="14" customFormat="1" ht="22.5" hidden="1">
      <c r="A25" s="148"/>
      <c r="B25" s="135" t="s">
        <v>176</v>
      </c>
      <c r="C25" s="7"/>
      <c r="D25" s="134" t="s">
        <v>47</v>
      </c>
      <c r="E25" s="82"/>
      <c r="F25" s="82">
        <f>SUM(F26:F28)</f>
        <v>0</v>
      </c>
      <c r="G25" s="82">
        <f>SUM(G26:G28)</f>
        <v>0</v>
      </c>
      <c r="H25" s="24">
        <f t="shared" si="0"/>
        <v>0</v>
      </c>
    </row>
    <row r="26" spans="1:8" s="14" customFormat="1" ht="68.25" customHeight="1" hidden="1">
      <c r="A26" s="15"/>
      <c r="B26" s="16"/>
      <c r="C26" s="11" t="s">
        <v>200</v>
      </c>
      <c r="D26" s="9" t="s">
        <v>268</v>
      </c>
      <c r="E26" s="3"/>
      <c r="F26" s="3"/>
      <c r="G26" s="3"/>
      <c r="H26" s="25">
        <f t="shared" si="0"/>
        <v>0</v>
      </c>
    </row>
    <row r="27" spans="1:8" s="14" customFormat="1" ht="12.75" hidden="1">
      <c r="A27" s="15"/>
      <c r="B27" s="17"/>
      <c r="C27" s="11" t="s">
        <v>182</v>
      </c>
      <c r="D27" s="9" t="s">
        <v>71</v>
      </c>
      <c r="E27" s="3"/>
      <c r="F27" s="3"/>
      <c r="G27" s="3"/>
      <c r="H27" s="25">
        <f t="shared" si="0"/>
        <v>0</v>
      </c>
    </row>
    <row r="28" spans="1:8" s="14" customFormat="1" ht="56.25" hidden="1">
      <c r="A28" s="22"/>
      <c r="B28" s="137"/>
      <c r="C28" s="11" t="s">
        <v>177</v>
      </c>
      <c r="D28" s="9" t="s">
        <v>160</v>
      </c>
      <c r="E28" s="3"/>
      <c r="F28" s="3"/>
      <c r="G28" s="3"/>
      <c r="H28" s="25">
        <f t="shared" si="0"/>
        <v>0</v>
      </c>
    </row>
    <row r="29" spans="1:8" s="14" customFormat="1" ht="12.75" hidden="1">
      <c r="A29" s="175" t="s">
        <v>229</v>
      </c>
      <c r="B29" s="136"/>
      <c r="C29" s="7"/>
      <c r="D29" s="134" t="s">
        <v>94</v>
      </c>
      <c r="E29" s="82"/>
      <c r="F29" s="82">
        <f>SUM(F32)</f>
        <v>0</v>
      </c>
      <c r="G29" s="82">
        <f>SUM(G32)</f>
        <v>0</v>
      </c>
      <c r="H29" s="24">
        <f t="shared" si="0"/>
        <v>0</v>
      </c>
    </row>
    <row r="30" spans="1:8" s="14" customFormat="1" ht="22.5" hidden="1">
      <c r="A30" s="175"/>
      <c r="B30" s="13" t="s">
        <v>189</v>
      </c>
      <c r="C30" s="7"/>
      <c r="D30" s="134" t="s">
        <v>161</v>
      </c>
      <c r="E30" s="82"/>
      <c r="F30" s="82"/>
      <c r="G30" s="82"/>
      <c r="H30" s="24">
        <f t="shared" si="0"/>
        <v>0</v>
      </c>
    </row>
    <row r="31" spans="1:8" s="14" customFormat="1" ht="67.5" hidden="1">
      <c r="A31" s="10"/>
      <c r="B31" s="13"/>
      <c r="C31" s="7" t="s">
        <v>177</v>
      </c>
      <c r="D31" s="134" t="s">
        <v>160</v>
      </c>
      <c r="E31" s="82"/>
      <c r="F31" s="82"/>
      <c r="G31" s="82"/>
      <c r="H31" s="24">
        <f t="shared" si="0"/>
        <v>0</v>
      </c>
    </row>
    <row r="32" spans="1:8" s="14" customFormat="1" ht="22.5" hidden="1">
      <c r="A32" s="148"/>
      <c r="B32" s="13" t="s">
        <v>230</v>
      </c>
      <c r="C32" s="7"/>
      <c r="D32" s="134" t="s">
        <v>96</v>
      </c>
      <c r="E32" s="82"/>
      <c r="F32" s="82">
        <f>SUM(F33)</f>
        <v>0</v>
      </c>
      <c r="G32" s="82">
        <f>SUM(G33)</f>
        <v>0</v>
      </c>
      <c r="H32" s="24">
        <f t="shared" si="0"/>
        <v>0</v>
      </c>
    </row>
    <row r="33" spans="1:8" s="14" customFormat="1" ht="56.25" hidden="1">
      <c r="A33" s="175"/>
      <c r="B33" s="13"/>
      <c r="C33" s="7" t="s">
        <v>177</v>
      </c>
      <c r="D33" s="9" t="s">
        <v>231</v>
      </c>
      <c r="E33" s="3"/>
      <c r="F33" s="3"/>
      <c r="G33" s="3"/>
      <c r="H33" s="25">
        <f t="shared" si="0"/>
        <v>0</v>
      </c>
    </row>
    <row r="34" spans="1:8" s="14" customFormat="1" ht="12.75" hidden="1">
      <c r="A34" s="175"/>
      <c r="B34" s="13" t="s">
        <v>232</v>
      </c>
      <c r="C34" s="7"/>
      <c r="D34" s="9" t="s">
        <v>97</v>
      </c>
      <c r="E34" s="3"/>
      <c r="F34" s="3"/>
      <c r="G34" s="3"/>
      <c r="H34" s="24">
        <f t="shared" si="0"/>
        <v>0</v>
      </c>
    </row>
    <row r="35" spans="1:8" s="14" customFormat="1" ht="56.25" hidden="1">
      <c r="A35" s="175"/>
      <c r="B35" s="13"/>
      <c r="C35" s="7" t="s">
        <v>177</v>
      </c>
      <c r="D35" s="9" t="s">
        <v>160</v>
      </c>
      <c r="E35" s="3"/>
      <c r="F35" s="3"/>
      <c r="G35" s="3"/>
      <c r="H35" s="24">
        <f t="shared" si="0"/>
        <v>0</v>
      </c>
    </row>
    <row r="36" spans="1:8" s="14" customFormat="1" ht="12.75">
      <c r="A36" s="7" t="s">
        <v>233</v>
      </c>
      <c r="B36" s="13"/>
      <c r="C36" s="7"/>
      <c r="D36" s="134" t="s">
        <v>31</v>
      </c>
      <c r="E36" s="82">
        <v>2064163</v>
      </c>
      <c r="F36" s="82">
        <f>SUM(F39)</f>
        <v>5302</v>
      </c>
      <c r="G36" s="82">
        <f>SUM(G39)</f>
        <v>0</v>
      </c>
      <c r="H36" s="24">
        <f t="shared" si="0"/>
        <v>2069465</v>
      </c>
    </row>
    <row r="37" spans="1:8" s="14" customFormat="1" ht="12.75" hidden="1">
      <c r="A37" s="175"/>
      <c r="B37" s="13" t="s">
        <v>234</v>
      </c>
      <c r="C37" s="7"/>
      <c r="D37" s="134" t="s">
        <v>32</v>
      </c>
      <c r="E37" s="82"/>
      <c r="F37" s="82"/>
      <c r="G37" s="82"/>
      <c r="H37" s="24">
        <f t="shared" si="0"/>
        <v>0</v>
      </c>
    </row>
    <row r="38" spans="1:8" s="14" customFormat="1" ht="67.5" hidden="1">
      <c r="A38" s="10" t="s">
        <v>233</v>
      </c>
      <c r="B38" s="13" t="s">
        <v>234</v>
      </c>
      <c r="C38" s="7" t="s">
        <v>177</v>
      </c>
      <c r="D38" s="134" t="s">
        <v>160</v>
      </c>
      <c r="E38" s="82"/>
      <c r="F38" s="82"/>
      <c r="G38" s="82"/>
      <c r="H38" s="24">
        <f t="shared" si="0"/>
        <v>0</v>
      </c>
    </row>
    <row r="39" spans="1:8" s="14" customFormat="1" ht="12.75">
      <c r="A39" s="148"/>
      <c r="B39" s="174" t="s">
        <v>172</v>
      </c>
      <c r="C39" s="7"/>
      <c r="D39" s="134" t="s">
        <v>33</v>
      </c>
      <c r="E39" s="82">
        <v>1830000</v>
      </c>
      <c r="F39" s="82">
        <f>SUM(F40:F47)</f>
        <v>5302</v>
      </c>
      <c r="G39" s="82">
        <f>SUM(G40:G47)</f>
        <v>0</v>
      </c>
      <c r="H39" s="24">
        <f t="shared" si="0"/>
        <v>1835302</v>
      </c>
    </row>
    <row r="40" spans="1:8" s="14" customFormat="1" ht="12.75" hidden="1">
      <c r="A40" s="15"/>
      <c r="B40" s="16"/>
      <c r="C40" s="11" t="s">
        <v>235</v>
      </c>
      <c r="D40" s="9" t="s">
        <v>236</v>
      </c>
      <c r="E40" s="3"/>
      <c r="F40" s="3"/>
      <c r="G40" s="3"/>
      <c r="H40" s="177">
        <f t="shared" si="0"/>
        <v>0</v>
      </c>
    </row>
    <row r="41" spans="1:8" s="14" customFormat="1" ht="12.75" hidden="1">
      <c r="A41" s="15"/>
      <c r="B41" s="17"/>
      <c r="C41" s="11" t="s">
        <v>237</v>
      </c>
      <c r="D41" s="9" t="s">
        <v>238</v>
      </c>
      <c r="E41" s="3"/>
      <c r="F41" s="3"/>
      <c r="G41" s="3"/>
      <c r="H41" s="177">
        <f t="shared" si="0"/>
        <v>0</v>
      </c>
    </row>
    <row r="42" spans="1:8" s="14" customFormat="1" ht="12.75" hidden="1">
      <c r="A42" s="15"/>
      <c r="B42" s="17"/>
      <c r="C42" s="11" t="s">
        <v>239</v>
      </c>
      <c r="D42" s="9" t="s">
        <v>240</v>
      </c>
      <c r="E42" s="3"/>
      <c r="F42" s="3"/>
      <c r="G42" s="3"/>
      <c r="H42" s="177">
        <f t="shared" si="0"/>
        <v>0</v>
      </c>
    </row>
    <row r="43" spans="1:8" s="14" customFormat="1" ht="68.25" customHeight="1" hidden="1">
      <c r="A43" s="15"/>
      <c r="B43" s="17"/>
      <c r="C43" s="11" t="s">
        <v>200</v>
      </c>
      <c r="D43" s="9" t="s">
        <v>268</v>
      </c>
      <c r="E43" s="3"/>
      <c r="F43" s="3"/>
      <c r="G43" s="3"/>
      <c r="H43" s="177">
        <f t="shared" si="0"/>
        <v>0</v>
      </c>
    </row>
    <row r="44" spans="1:8" s="14" customFormat="1" ht="12.75" hidden="1">
      <c r="A44" s="22"/>
      <c r="B44" s="17"/>
      <c r="C44" s="11" t="s">
        <v>182</v>
      </c>
      <c r="D44" s="9" t="s">
        <v>71</v>
      </c>
      <c r="E44" s="3"/>
      <c r="F44" s="3"/>
      <c r="G44" s="3"/>
      <c r="H44" s="177">
        <f t="shared" si="0"/>
        <v>0</v>
      </c>
    </row>
    <row r="45" spans="1:8" s="14" customFormat="1" ht="46.5" customHeight="1">
      <c r="A45" s="22"/>
      <c r="B45" s="17"/>
      <c r="C45" s="11">
        <v>2310</v>
      </c>
      <c r="D45" s="9" t="s">
        <v>320</v>
      </c>
      <c r="E45" s="3">
        <v>0</v>
      </c>
      <c r="F45" s="3">
        <v>5302</v>
      </c>
      <c r="G45" s="3">
        <v>0</v>
      </c>
      <c r="H45" s="177">
        <f t="shared" si="0"/>
        <v>5302</v>
      </c>
    </row>
    <row r="46" spans="1:8" s="14" customFormat="1" ht="56.25" hidden="1">
      <c r="A46" s="22"/>
      <c r="B46" s="17"/>
      <c r="C46" s="11" t="s">
        <v>241</v>
      </c>
      <c r="D46" s="9" t="s">
        <v>242</v>
      </c>
      <c r="E46" s="3"/>
      <c r="F46" s="3"/>
      <c r="G46" s="3"/>
      <c r="H46" s="177">
        <f t="shared" si="0"/>
        <v>0</v>
      </c>
    </row>
    <row r="47" spans="1:8" s="14" customFormat="1" ht="12.75" hidden="1">
      <c r="A47" s="22"/>
      <c r="B47" s="137"/>
      <c r="C47" s="11" t="s">
        <v>243</v>
      </c>
      <c r="D47" s="9"/>
      <c r="E47" s="3"/>
      <c r="F47" s="3"/>
      <c r="G47" s="3"/>
      <c r="H47" s="177">
        <f t="shared" si="0"/>
        <v>0</v>
      </c>
    </row>
    <row r="48" spans="1:8" s="14" customFormat="1" ht="12.75" hidden="1">
      <c r="A48" s="175"/>
      <c r="B48" s="174" t="s">
        <v>244</v>
      </c>
      <c r="C48" s="7"/>
      <c r="D48" s="9" t="s">
        <v>245</v>
      </c>
      <c r="E48" s="3"/>
      <c r="F48" s="3"/>
      <c r="G48" s="3"/>
      <c r="H48" s="24">
        <f t="shared" si="0"/>
        <v>0</v>
      </c>
    </row>
    <row r="49" spans="1:8" s="14" customFormat="1" ht="56.25" hidden="1">
      <c r="A49" s="175"/>
      <c r="B49" s="13"/>
      <c r="C49" s="7" t="s">
        <v>177</v>
      </c>
      <c r="D49" s="9" t="s">
        <v>160</v>
      </c>
      <c r="E49" s="3"/>
      <c r="F49" s="3"/>
      <c r="G49" s="3"/>
      <c r="H49" s="24">
        <f t="shared" si="0"/>
        <v>0</v>
      </c>
    </row>
    <row r="50" spans="1:8" s="14" customFormat="1" ht="45" hidden="1">
      <c r="A50" s="175" t="s">
        <v>246</v>
      </c>
      <c r="B50" s="13"/>
      <c r="C50" s="7"/>
      <c r="D50" s="9" t="s">
        <v>247</v>
      </c>
      <c r="E50" s="3"/>
      <c r="F50" s="3"/>
      <c r="G50" s="3"/>
      <c r="H50" s="24">
        <f t="shared" si="0"/>
        <v>0</v>
      </c>
    </row>
    <row r="51" spans="1:8" s="14" customFormat="1" ht="56.25" hidden="1">
      <c r="A51" s="175"/>
      <c r="B51" s="13" t="s">
        <v>248</v>
      </c>
      <c r="C51" s="7"/>
      <c r="D51" s="9" t="s">
        <v>249</v>
      </c>
      <c r="E51" s="3"/>
      <c r="F51" s="3"/>
      <c r="G51" s="3"/>
      <c r="H51" s="24">
        <f t="shared" si="0"/>
        <v>0</v>
      </c>
    </row>
    <row r="52" spans="1:8" s="14" customFormat="1" ht="56.25" hidden="1">
      <c r="A52" s="175"/>
      <c r="B52" s="13"/>
      <c r="C52" s="7" t="s">
        <v>177</v>
      </c>
      <c r="D52" s="9" t="s">
        <v>160</v>
      </c>
      <c r="E52" s="3"/>
      <c r="F52" s="3"/>
      <c r="G52" s="3"/>
      <c r="H52" s="24">
        <f t="shared" si="0"/>
        <v>0</v>
      </c>
    </row>
    <row r="53" spans="1:8" s="14" customFormat="1" ht="22.5">
      <c r="A53" s="10" t="s">
        <v>250</v>
      </c>
      <c r="B53" s="13"/>
      <c r="C53" s="7"/>
      <c r="D53" s="134" t="s">
        <v>34</v>
      </c>
      <c r="E53" s="82">
        <v>3358000</v>
      </c>
      <c r="F53" s="82">
        <f>SUM(F54)</f>
        <v>25000</v>
      </c>
      <c r="G53" s="82">
        <f>SUM(G54)</f>
        <v>0</v>
      </c>
      <c r="H53" s="24">
        <f t="shared" si="0"/>
        <v>3383000</v>
      </c>
    </row>
    <row r="54" spans="1:8" s="14" customFormat="1" ht="22.5">
      <c r="A54" s="148"/>
      <c r="B54" s="13" t="s">
        <v>173</v>
      </c>
      <c r="C54" s="7"/>
      <c r="D54" s="134" t="s">
        <v>35</v>
      </c>
      <c r="E54" s="82">
        <v>3358000</v>
      </c>
      <c r="F54" s="82">
        <f>SUM(F57)</f>
        <v>25000</v>
      </c>
      <c r="G54" s="82">
        <f>SUM(G57)</f>
        <v>0</v>
      </c>
      <c r="H54" s="24">
        <f t="shared" si="0"/>
        <v>3383000</v>
      </c>
    </row>
    <row r="55" spans="1:8" s="14" customFormat="1" ht="12.75" hidden="1">
      <c r="A55" s="10"/>
      <c r="B55" s="13"/>
      <c r="C55" s="7" t="s">
        <v>191</v>
      </c>
      <c r="D55" s="9" t="s">
        <v>69</v>
      </c>
      <c r="E55" s="3"/>
      <c r="F55" s="3"/>
      <c r="G55" s="3"/>
      <c r="H55" s="177">
        <f t="shared" si="0"/>
        <v>0</v>
      </c>
    </row>
    <row r="56" spans="1:8" s="14" customFormat="1" ht="56.25" hidden="1">
      <c r="A56" s="175"/>
      <c r="B56" s="13"/>
      <c r="C56" s="7" t="s">
        <v>177</v>
      </c>
      <c r="D56" s="9" t="s">
        <v>160</v>
      </c>
      <c r="E56" s="3"/>
      <c r="F56" s="3"/>
      <c r="G56" s="3"/>
      <c r="H56" s="177">
        <f t="shared" si="0"/>
        <v>0</v>
      </c>
    </row>
    <row r="57" spans="1:8" s="14" customFormat="1" ht="57" customHeight="1">
      <c r="A57" s="175"/>
      <c r="B57" s="13"/>
      <c r="C57" s="7">
        <v>6260</v>
      </c>
      <c r="D57" s="9" t="s">
        <v>321</v>
      </c>
      <c r="E57" s="3">
        <v>0</v>
      </c>
      <c r="F57" s="3">
        <v>25000</v>
      </c>
      <c r="G57" s="3">
        <v>0</v>
      </c>
      <c r="H57" s="177">
        <f t="shared" si="0"/>
        <v>25000</v>
      </c>
    </row>
    <row r="58" spans="1:8" s="14" customFormat="1" ht="56.25" hidden="1">
      <c r="A58" s="175"/>
      <c r="B58" s="13"/>
      <c r="C58" s="7" t="s">
        <v>187</v>
      </c>
      <c r="D58" s="9" t="s">
        <v>188</v>
      </c>
      <c r="E58" s="3"/>
      <c r="F58" s="3"/>
      <c r="G58" s="3"/>
      <c r="H58" s="177">
        <f t="shared" si="0"/>
        <v>0</v>
      </c>
    </row>
    <row r="59" spans="1:8" s="14" customFormat="1" ht="67.5" hidden="1">
      <c r="A59" s="175" t="s">
        <v>251</v>
      </c>
      <c r="B59" s="13"/>
      <c r="C59" s="7"/>
      <c r="D59" s="9" t="s">
        <v>252</v>
      </c>
      <c r="E59" s="3"/>
      <c r="F59" s="3"/>
      <c r="G59" s="3"/>
      <c r="H59" s="24">
        <f t="shared" si="0"/>
        <v>0</v>
      </c>
    </row>
    <row r="60" spans="1:8" s="14" customFormat="1" ht="33.75" hidden="1">
      <c r="A60" s="175"/>
      <c r="B60" s="13" t="s">
        <v>253</v>
      </c>
      <c r="C60" s="7"/>
      <c r="D60" s="9" t="s">
        <v>254</v>
      </c>
      <c r="E60" s="3"/>
      <c r="F60" s="3"/>
      <c r="G60" s="3"/>
      <c r="H60" s="24">
        <f t="shared" si="0"/>
        <v>0</v>
      </c>
    </row>
    <row r="61" spans="1:8" s="14" customFormat="1" ht="22.5" hidden="1">
      <c r="A61" s="175"/>
      <c r="B61" s="13"/>
      <c r="C61" s="7" t="s">
        <v>255</v>
      </c>
      <c r="D61" s="9" t="s">
        <v>256</v>
      </c>
      <c r="E61" s="3"/>
      <c r="F61" s="3"/>
      <c r="G61" s="3"/>
      <c r="H61" s="24">
        <f t="shared" si="0"/>
        <v>0</v>
      </c>
    </row>
    <row r="62" spans="1:8" s="14" customFormat="1" ht="22.5" hidden="1">
      <c r="A62" s="175"/>
      <c r="B62" s="13"/>
      <c r="C62" s="7" t="s">
        <v>257</v>
      </c>
      <c r="D62" s="9" t="s">
        <v>258</v>
      </c>
      <c r="E62" s="3"/>
      <c r="F62" s="3"/>
      <c r="G62" s="3"/>
      <c r="H62" s="24">
        <f t="shared" si="0"/>
        <v>0</v>
      </c>
    </row>
    <row r="63" spans="1:8" s="14" customFormat="1" ht="12.75">
      <c r="A63" s="10" t="s">
        <v>259</v>
      </c>
      <c r="B63" s="13"/>
      <c r="C63" s="7"/>
      <c r="D63" s="134" t="s">
        <v>124</v>
      </c>
      <c r="E63" s="82">
        <v>37350726</v>
      </c>
      <c r="F63" s="82">
        <f>SUM(F64,F72)</f>
        <v>145664</v>
      </c>
      <c r="G63" s="82">
        <f>SUM(G64,G72)</f>
        <v>0</v>
      </c>
      <c r="H63" s="24">
        <f t="shared" si="0"/>
        <v>37496390</v>
      </c>
    </row>
    <row r="64" spans="1:8" s="14" customFormat="1" ht="33.75">
      <c r="A64" s="148"/>
      <c r="B64" s="13" t="s">
        <v>195</v>
      </c>
      <c r="C64" s="7"/>
      <c r="D64" s="134" t="s">
        <v>48</v>
      </c>
      <c r="E64" s="82">
        <v>31591250</v>
      </c>
      <c r="F64" s="82">
        <f>SUM(F65)</f>
        <v>145664</v>
      </c>
      <c r="G64" s="82">
        <f>SUM(G65)</f>
        <v>0</v>
      </c>
      <c r="H64" s="24">
        <f t="shared" si="0"/>
        <v>31736914</v>
      </c>
    </row>
    <row r="65" spans="1:8" s="14" customFormat="1" ht="17.25" customHeight="1">
      <c r="A65" s="10"/>
      <c r="B65" s="13"/>
      <c r="C65" s="7" t="s">
        <v>196</v>
      </c>
      <c r="D65" s="9" t="s">
        <v>51</v>
      </c>
      <c r="E65" s="3">
        <v>31591250</v>
      </c>
      <c r="F65" s="3">
        <v>145664</v>
      </c>
      <c r="G65" s="3">
        <v>0</v>
      </c>
      <c r="H65" s="25">
        <f t="shared" si="0"/>
        <v>31736914</v>
      </c>
    </row>
    <row r="66" spans="1:8" s="14" customFormat="1" ht="12.75" hidden="1">
      <c r="A66" s="10"/>
      <c r="B66" s="13" t="s">
        <v>260</v>
      </c>
      <c r="C66" s="7"/>
      <c r="D66" s="9"/>
      <c r="E66" s="3"/>
      <c r="F66" s="3"/>
      <c r="G66" s="3"/>
      <c r="H66" s="24">
        <f t="shared" si="0"/>
        <v>0</v>
      </c>
    </row>
    <row r="67" spans="1:8" s="14" customFormat="1" ht="12.75" hidden="1">
      <c r="A67" s="10"/>
      <c r="B67" s="13"/>
      <c r="C67" s="7" t="s">
        <v>261</v>
      </c>
      <c r="D67" s="9"/>
      <c r="E67" s="3"/>
      <c r="F67" s="3"/>
      <c r="G67" s="3"/>
      <c r="H67" s="24">
        <f t="shared" si="0"/>
        <v>0</v>
      </c>
    </row>
    <row r="68" spans="1:8" s="14" customFormat="1" ht="22.5" hidden="1">
      <c r="A68" s="10"/>
      <c r="B68" s="13" t="s">
        <v>262</v>
      </c>
      <c r="C68" s="7"/>
      <c r="D68" s="9" t="s">
        <v>263</v>
      </c>
      <c r="E68" s="3"/>
      <c r="F68" s="3"/>
      <c r="G68" s="3"/>
      <c r="H68" s="24">
        <f t="shared" si="0"/>
        <v>0</v>
      </c>
    </row>
    <row r="69" spans="1:8" s="14" customFormat="1" ht="22.5" hidden="1">
      <c r="A69" s="10"/>
      <c r="B69" s="13"/>
      <c r="C69" s="7" t="s">
        <v>196</v>
      </c>
      <c r="D69" s="9" t="s">
        <v>51</v>
      </c>
      <c r="E69" s="3"/>
      <c r="F69" s="3"/>
      <c r="G69" s="3"/>
      <c r="H69" s="24">
        <f t="shared" si="0"/>
        <v>0</v>
      </c>
    </row>
    <row r="70" spans="1:8" s="14" customFormat="1" ht="12.75" hidden="1">
      <c r="A70" s="10"/>
      <c r="B70" s="13" t="s">
        <v>197</v>
      </c>
      <c r="C70" s="7"/>
      <c r="D70" s="9" t="s">
        <v>162</v>
      </c>
      <c r="E70" s="3"/>
      <c r="F70" s="3"/>
      <c r="G70" s="3"/>
      <c r="H70" s="24">
        <f t="shared" si="0"/>
        <v>0</v>
      </c>
    </row>
    <row r="71" spans="1:8" s="14" customFormat="1" ht="12.75" hidden="1">
      <c r="A71" s="10"/>
      <c r="B71" s="13"/>
      <c r="C71" s="7" t="s">
        <v>191</v>
      </c>
      <c r="D71" s="9" t="s">
        <v>69</v>
      </c>
      <c r="E71" s="3"/>
      <c r="F71" s="3"/>
      <c r="G71" s="3"/>
      <c r="H71" s="24">
        <f t="shared" si="0"/>
        <v>0</v>
      </c>
    </row>
    <row r="72" spans="1:8" s="14" customFormat="1" ht="22.5" hidden="1">
      <c r="A72" s="10"/>
      <c r="B72" s="13" t="s">
        <v>264</v>
      </c>
      <c r="C72" s="7"/>
      <c r="D72" s="134" t="s">
        <v>265</v>
      </c>
      <c r="E72" s="82"/>
      <c r="F72" s="82">
        <f>SUM(F73)</f>
        <v>0</v>
      </c>
      <c r="G72" s="82">
        <f>SUM(G73)</f>
        <v>0</v>
      </c>
      <c r="H72" s="24">
        <f t="shared" si="0"/>
        <v>0</v>
      </c>
    </row>
    <row r="73" spans="1:8" s="14" customFormat="1" ht="15" customHeight="1" hidden="1">
      <c r="A73" s="175"/>
      <c r="B73" s="13"/>
      <c r="C73" s="7" t="s">
        <v>196</v>
      </c>
      <c r="D73" s="9" t="s">
        <v>51</v>
      </c>
      <c r="E73" s="3"/>
      <c r="F73" s="3"/>
      <c r="G73" s="3"/>
      <c r="H73" s="25">
        <f t="shared" si="0"/>
        <v>0</v>
      </c>
    </row>
    <row r="74" spans="1:8" s="14" customFormat="1" ht="12.75">
      <c r="A74" s="7" t="s">
        <v>266</v>
      </c>
      <c r="B74" s="13"/>
      <c r="C74" s="7"/>
      <c r="D74" s="134" t="s">
        <v>127</v>
      </c>
      <c r="E74" s="82">
        <v>816271</v>
      </c>
      <c r="F74" s="82">
        <f>SUM(F101)</f>
        <v>299315</v>
      </c>
      <c r="G74" s="82">
        <f>SUM(G101)</f>
        <v>0</v>
      </c>
      <c r="H74" s="24">
        <f t="shared" si="0"/>
        <v>1115586</v>
      </c>
    </row>
    <row r="75" spans="1:8" s="14" customFormat="1" ht="12.75" hidden="1">
      <c r="A75" s="175"/>
      <c r="B75" s="13" t="s">
        <v>267</v>
      </c>
      <c r="C75" s="7"/>
      <c r="D75" s="134" t="s">
        <v>128</v>
      </c>
      <c r="E75" s="82"/>
      <c r="F75" s="82"/>
      <c r="G75" s="82"/>
      <c r="H75" s="24">
        <f t="shared" si="0"/>
        <v>0</v>
      </c>
    </row>
    <row r="76" spans="1:8" s="14" customFormat="1" ht="90" hidden="1">
      <c r="A76" s="175"/>
      <c r="B76" s="13"/>
      <c r="C76" s="7" t="s">
        <v>200</v>
      </c>
      <c r="D76" s="134" t="s">
        <v>268</v>
      </c>
      <c r="E76" s="82"/>
      <c r="F76" s="82"/>
      <c r="G76" s="82"/>
      <c r="H76" s="24">
        <f t="shared" si="0"/>
        <v>0</v>
      </c>
    </row>
    <row r="77" spans="1:8" s="14" customFormat="1" ht="12.75" hidden="1">
      <c r="A77" s="175"/>
      <c r="B77" s="13"/>
      <c r="C77" s="7" t="s">
        <v>191</v>
      </c>
      <c r="D77" s="134" t="s">
        <v>69</v>
      </c>
      <c r="E77" s="82"/>
      <c r="F77" s="82"/>
      <c r="G77" s="82"/>
      <c r="H77" s="24">
        <f t="shared" si="0"/>
        <v>0</v>
      </c>
    </row>
    <row r="78" spans="1:8" s="14" customFormat="1" ht="12.75" hidden="1">
      <c r="A78" s="175" t="s">
        <v>266</v>
      </c>
      <c r="B78" s="13" t="s">
        <v>267</v>
      </c>
      <c r="C78" s="7" t="s">
        <v>180</v>
      </c>
      <c r="D78" s="134" t="s">
        <v>53</v>
      </c>
      <c r="E78" s="82"/>
      <c r="F78" s="82"/>
      <c r="G78" s="82"/>
      <c r="H78" s="24">
        <f t="shared" si="0"/>
        <v>0</v>
      </c>
    </row>
    <row r="79" spans="1:8" s="14" customFormat="1" ht="12.75" hidden="1">
      <c r="A79" s="175"/>
      <c r="B79" s="13" t="s">
        <v>269</v>
      </c>
      <c r="C79" s="7"/>
      <c r="D79" s="134" t="s">
        <v>129</v>
      </c>
      <c r="E79" s="82"/>
      <c r="F79" s="82"/>
      <c r="G79" s="82"/>
      <c r="H79" s="24">
        <f t="shared" si="0"/>
        <v>0</v>
      </c>
    </row>
    <row r="80" spans="1:8" s="14" customFormat="1" ht="90" hidden="1">
      <c r="A80" s="175"/>
      <c r="B80" s="13"/>
      <c r="C80" s="7" t="s">
        <v>200</v>
      </c>
      <c r="D80" s="134" t="s">
        <v>268</v>
      </c>
      <c r="E80" s="82"/>
      <c r="F80" s="82"/>
      <c r="G80" s="82"/>
      <c r="H80" s="24">
        <f t="shared" si="0"/>
        <v>0</v>
      </c>
    </row>
    <row r="81" spans="1:8" s="14" customFormat="1" ht="12.75" hidden="1">
      <c r="A81" s="175"/>
      <c r="B81" s="13"/>
      <c r="C81" s="7" t="s">
        <v>191</v>
      </c>
      <c r="D81" s="134" t="s">
        <v>69</v>
      </c>
      <c r="E81" s="82"/>
      <c r="F81" s="82"/>
      <c r="G81" s="82"/>
      <c r="H81" s="24">
        <f aca="true" t="shared" si="1" ref="H81:H149">SUM(E81:F81,-IF(ISNUMBER(G81),G81,0))</f>
        <v>0</v>
      </c>
    </row>
    <row r="82" spans="1:8" s="14" customFormat="1" ht="12.75" hidden="1">
      <c r="A82" s="175"/>
      <c r="B82" s="13"/>
      <c r="C82" s="7" t="s">
        <v>180</v>
      </c>
      <c r="D82" s="134" t="s">
        <v>53</v>
      </c>
      <c r="E82" s="82"/>
      <c r="F82" s="82"/>
      <c r="G82" s="82"/>
      <c r="H82" s="24">
        <f t="shared" si="1"/>
        <v>0</v>
      </c>
    </row>
    <row r="83" spans="1:8" s="14" customFormat="1" ht="12.75" hidden="1">
      <c r="A83" s="175"/>
      <c r="B83" s="13"/>
      <c r="C83" s="7" t="s">
        <v>270</v>
      </c>
      <c r="D83" s="134"/>
      <c r="E83" s="82"/>
      <c r="F83" s="82"/>
      <c r="G83" s="82"/>
      <c r="H83" s="24">
        <f t="shared" si="1"/>
        <v>0</v>
      </c>
    </row>
    <row r="84" spans="1:8" s="14" customFormat="1" ht="12.75" hidden="1">
      <c r="A84" s="10"/>
      <c r="B84" s="13"/>
      <c r="C84" s="7" t="s">
        <v>271</v>
      </c>
      <c r="D84" s="134"/>
      <c r="E84" s="82"/>
      <c r="F84" s="82"/>
      <c r="G84" s="82"/>
      <c r="H84" s="24">
        <f t="shared" si="1"/>
        <v>0</v>
      </c>
    </row>
    <row r="85" spans="1:8" s="14" customFormat="1" ht="12.75" hidden="1">
      <c r="A85" s="7"/>
      <c r="B85" s="13" t="s">
        <v>16</v>
      </c>
      <c r="C85" s="7"/>
      <c r="D85" s="134" t="s">
        <v>17</v>
      </c>
      <c r="E85" s="82"/>
      <c r="F85" s="82">
        <f>SUM(F86:F92)</f>
        <v>0</v>
      </c>
      <c r="G85" s="82">
        <f>SUM(G86:G92)</f>
        <v>0</v>
      </c>
      <c r="H85" s="24">
        <f t="shared" si="1"/>
        <v>0</v>
      </c>
    </row>
    <row r="86" spans="1:8" s="14" customFormat="1" ht="66.75" customHeight="1" hidden="1">
      <c r="A86" s="176">
        <v>801</v>
      </c>
      <c r="B86" s="174" t="s">
        <v>16</v>
      </c>
      <c r="C86" s="11" t="s">
        <v>200</v>
      </c>
      <c r="D86" s="9" t="s">
        <v>268</v>
      </c>
      <c r="E86" s="3"/>
      <c r="F86" s="3"/>
      <c r="G86" s="3"/>
      <c r="H86" s="25">
        <f t="shared" si="1"/>
        <v>0</v>
      </c>
    </row>
    <row r="87" spans="1:8" s="14" customFormat="1" ht="12.75" hidden="1">
      <c r="A87" s="15"/>
      <c r="B87" s="17"/>
      <c r="C87" s="172" t="s">
        <v>182</v>
      </c>
      <c r="D87" s="173" t="s">
        <v>71</v>
      </c>
      <c r="E87" s="157"/>
      <c r="F87" s="157"/>
      <c r="G87" s="157"/>
      <c r="H87" s="115">
        <f t="shared" si="1"/>
        <v>0</v>
      </c>
    </row>
    <row r="88" spans="1:8" s="14" customFormat="1" ht="12.75" hidden="1">
      <c r="A88" s="15"/>
      <c r="B88" s="17"/>
      <c r="C88" s="11" t="s">
        <v>191</v>
      </c>
      <c r="D88" s="9" t="s">
        <v>69</v>
      </c>
      <c r="E88" s="3"/>
      <c r="F88" s="3"/>
      <c r="G88" s="3"/>
      <c r="H88" s="25">
        <f t="shared" si="1"/>
        <v>0</v>
      </c>
    </row>
    <row r="89" spans="1:8" s="14" customFormat="1" ht="12.75" hidden="1">
      <c r="A89" s="22"/>
      <c r="B89" s="137"/>
      <c r="C89" s="11" t="s">
        <v>180</v>
      </c>
      <c r="D89" s="9" t="s">
        <v>53</v>
      </c>
      <c r="E89" s="3"/>
      <c r="F89" s="3"/>
      <c r="G89" s="3"/>
      <c r="H89" s="25">
        <f t="shared" si="1"/>
        <v>0</v>
      </c>
    </row>
    <row r="90" spans="1:8" s="14" customFormat="1" ht="56.25" hidden="1">
      <c r="A90" s="175"/>
      <c r="B90" s="136"/>
      <c r="C90" s="7" t="s">
        <v>178</v>
      </c>
      <c r="D90" s="9" t="s">
        <v>164</v>
      </c>
      <c r="E90" s="3"/>
      <c r="F90" s="3"/>
      <c r="G90" s="3"/>
      <c r="H90" s="24">
        <f t="shared" si="1"/>
        <v>0</v>
      </c>
    </row>
    <row r="91" spans="1:8" s="14" customFormat="1" ht="12.75" hidden="1">
      <c r="A91" s="175"/>
      <c r="B91" s="13"/>
      <c r="C91" s="7" t="s">
        <v>272</v>
      </c>
      <c r="D91" s="9"/>
      <c r="E91" s="3"/>
      <c r="F91" s="3"/>
      <c r="G91" s="3"/>
      <c r="H91" s="24">
        <f t="shared" si="1"/>
        <v>0</v>
      </c>
    </row>
    <row r="92" spans="1:8" s="14" customFormat="1" ht="45" hidden="1">
      <c r="A92" s="175"/>
      <c r="B92" s="13"/>
      <c r="C92" s="7">
        <v>2700</v>
      </c>
      <c r="D92" s="9" t="s">
        <v>165</v>
      </c>
      <c r="E92" s="3"/>
      <c r="F92" s="3"/>
      <c r="G92" s="3"/>
      <c r="H92" s="177">
        <f t="shared" si="1"/>
        <v>0</v>
      </c>
    </row>
    <row r="93" spans="1:8" s="14" customFormat="1" ht="33.75" hidden="1">
      <c r="A93" s="175"/>
      <c r="B93" s="13" t="s">
        <v>274</v>
      </c>
      <c r="C93" s="7"/>
      <c r="D93" s="9" t="s">
        <v>25</v>
      </c>
      <c r="E93" s="3"/>
      <c r="F93" s="3"/>
      <c r="G93" s="3"/>
      <c r="H93" s="24">
        <f t="shared" si="1"/>
        <v>0</v>
      </c>
    </row>
    <row r="94" spans="1:8" s="14" customFormat="1" ht="78.75" hidden="1">
      <c r="A94" s="175"/>
      <c r="B94" s="13"/>
      <c r="C94" s="7" t="s">
        <v>200</v>
      </c>
      <c r="D94" s="9" t="s">
        <v>268</v>
      </c>
      <c r="E94" s="3"/>
      <c r="F94" s="3"/>
      <c r="G94" s="3"/>
      <c r="H94" s="24">
        <f t="shared" si="1"/>
        <v>0</v>
      </c>
    </row>
    <row r="95" spans="1:8" s="14" customFormat="1" ht="12.75" hidden="1">
      <c r="A95" s="175"/>
      <c r="B95" s="13"/>
      <c r="C95" s="7" t="s">
        <v>182</v>
      </c>
      <c r="D95" s="9" t="s">
        <v>71</v>
      </c>
      <c r="E95" s="3"/>
      <c r="F95" s="3"/>
      <c r="G95" s="3"/>
      <c r="H95" s="24">
        <f t="shared" si="1"/>
        <v>0</v>
      </c>
    </row>
    <row r="96" spans="1:8" s="14" customFormat="1" ht="12.75" hidden="1">
      <c r="A96" s="175"/>
      <c r="B96" s="13"/>
      <c r="C96" s="7" t="s">
        <v>191</v>
      </c>
      <c r="D96" s="9" t="s">
        <v>69</v>
      </c>
      <c r="E96" s="3"/>
      <c r="F96" s="3"/>
      <c r="G96" s="3"/>
      <c r="H96" s="24">
        <f t="shared" si="1"/>
        <v>0</v>
      </c>
    </row>
    <row r="97" spans="1:8" s="14" customFormat="1" ht="12.75" hidden="1">
      <c r="A97" s="175"/>
      <c r="B97" s="13"/>
      <c r="C97" s="7" t="s">
        <v>180</v>
      </c>
      <c r="D97" s="9" t="s">
        <v>53</v>
      </c>
      <c r="E97" s="3"/>
      <c r="F97" s="3"/>
      <c r="G97" s="3"/>
      <c r="H97" s="24">
        <f t="shared" si="1"/>
        <v>0</v>
      </c>
    </row>
    <row r="98" spans="1:8" s="14" customFormat="1" ht="45" hidden="1">
      <c r="A98" s="175"/>
      <c r="B98" s="13"/>
      <c r="C98" s="7" t="s">
        <v>273</v>
      </c>
      <c r="D98" s="9" t="s">
        <v>165</v>
      </c>
      <c r="E98" s="3"/>
      <c r="F98" s="3"/>
      <c r="G98" s="3"/>
      <c r="H98" s="24">
        <f t="shared" si="1"/>
        <v>0</v>
      </c>
    </row>
    <row r="99" spans="1:8" s="14" customFormat="1" ht="12.75" hidden="1">
      <c r="A99" s="175"/>
      <c r="B99" s="13" t="s">
        <v>275</v>
      </c>
      <c r="C99" s="7"/>
      <c r="D99" s="9" t="s">
        <v>211</v>
      </c>
      <c r="E99" s="3"/>
      <c r="F99" s="3"/>
      <c r="G99" s="3"/>
      <c r="H99" s="24">
        <f t="shared" si="1"/>
        <v>0</v>
      </c>
    </row>
    <row r="100" spans="1:8" s="14" customFormat="1" ht="12.75" hidden="1">
      <c r="A100" s="175"/>
      <c r="B100" s="13"/>
      <c r="C100" s="7" t="s">
        <v>182</v>
      </c>
      <c r="D100" s="9" t="s">
        <v>71</v>
      </c>
      <c r="E100" s="3"/>
      <c r="F100" s="3"/>
      <c r="G100" s="3"/>
      <c r="H100" s="24">
        <f t="shared" si="1"/>
        <v>0</v>
      </c>
    </row>
    <row r="101" spans="1:8" s="14" customFormat="1" ht="12.75">
      <c r="A101" s="10"/>
      <c r="B101" s="13" t="s">
        <v>318</v>
      </c>
      <c r="C101" s="7"/>
      <c r="D101" s="134" t="s">
        <v>324</v>
      </c>
      <c r="E101" s="82">
        <v>0</v>
      </c>
      <c r="F101" s="82">
        <f>SUM(F102)</f>
        <v>299315</v>
      </c>
      <c r="G101" s="82">
        <f>SUM(G102)</f>
        <v>0</v>
      </c>
      <c r="H101" s="24">
        <f>SUM(E101:F101,-IF(ISNUMBER(G101),G101,0))</f>
        <v>299315</v>
      </c>
    </row>
    <row r="102" spans="1:8" s="14" customFormat="1" ht="22.5">
      <c r="A102" s="10"/>
      <c r="B102" s="13"/>
      <c r="C102" s="7">
        <v>2380</v>
      </c>
      <c r="D102" s="9" t="s">
        <v>322</v>
      </c>
      <c r="E102" s="3">
        <v>0</v>
      </c>
      <c r="F102" s="3">
        <v>299315</v>
      </c>
      <c r="G102" s="3">
        <v>0</v>
      </c>
      <c r="H102" s="177">
        <f>SUM(E102:F102,-IF(ISNUMBER(G102),G102,0))</f>
        <v>299315</v>
      </c>
    </row>
    <row r="103" spans="1:8" s="14" customFormat="1" ht="12.75" hidden="1">
      <c r="A103" s="7" t="s">
        <v>276</v>
      </c>
      <c r="B103" s="13"/>
      <c r="C103" s="7"/>
      <c r="D103" s="134" t="s">
        <v>135</v>
      </c>
      <c r="E103" s="82"/>
      <c r="F103" s="82">
        <f>SUM(F104)</f>
        <v>0</v>
      </c>
      <c r="G103" s="82">
        <f>SUM(G104)</f>
        <v>0</v>
      </c>
      <c r="H103" s="24">
        <f t="shared" si="1"/>
        <v>0</v>
      </c>
    </row>
    <row r="104" spans="1:8" s="14" customFormat="1" ht="45" hidden="1">
      <c r="A104" s="148"/>
      <c r="B104" s="13" t="s">
        <v>183</v>
      </c>
      <c r="C104" s="7"/>
      <c r="D104" s="134" t="s">
        <v>166</v>
      </c>
      <c r="E104" s="82"/>
      <c r="F104" s="82">
        <f>SUM(F105)</f>
        <v>0</v>
      </c>
      <c r="G104" s="82">
        <f>SUM(G105)</f>
        <v>0</v>
      </c>
      <c r="H104" s="24">
        <f t="shared" si="1"/>
        <v>0</v>
      </c>
    </row>
    <row r="105" spans="1:8" s="14" customFormat="1" ht="56.25" hidden="1">
      <c r="A105" s="175"/>
      <c r="B105" s="13"/>
      <c r="C105" s="7" t="s">
        <v>177</v>
      </c>
      <c r="D105" s="9" t="s">
        <v>160</v>
      </c>
      <c r="E105" s="3"/>
      <c r="F105" s="3"/>
      <c r="G105" s="3"/>
      <c r="H105" s="25">
        <f t="shared" si="1"/>
        <v>0</v>
      </c>
    </row>
    <row r="106" spans="1:8" s="14" customFormat="1" ht="12.75">
      <c r="A106" s="7" t="s">
        <v>277</v>
      </c>
      <c r="B106" s="13"/>
      <c r="C106" s="7"/>
      <c r="D106" s="134" t="s">
        <v>29</v>
      </c>
      <c r="E106" s="82">
        <v>5086883</v>
      </c>
      <c r="F106" s="82">
        <f>SUM(F107,F115,F123,F127,F136)</f>
        <v>183427</v>
      </c>
      <c r="G106" s="82">
        <f>SUM(G107,G115,G123,G127,G136)</f>
        <v>6534</v>
      </c>
      <c r="H106" s="24">
        <f t="shared" si="1"/>
        <v>5263776</v>
      </c>
    </row>
    <row r="107" spans="1:8" s="14" customFormat="1" ht="12" customHeight="1" hidden="1">
      <c r="A107" s="148"/>
      <c r="B107" s="13" t="s">
        <v>174</v>
      </c>
      <c r="C107" s="7"/>
      <c r="D107" s="134" t="s">
        <v>30</v>
      </c>
      <c r="E107" s="82"/>
      <c r="F107" s="82">
        <f>SUM(F112:F113)</f>
        <v>0</v>
      </c>
      <c r="G107" s="82">
        <f>SUM(G112:G113)</f>
        <v>0</v>
      </c>
      <c r="H107" s="24">
        <f t="shared" si="1"/>
        <v>0</v>
      </c>
    </row>
    <row r="108" spans="1:8" s="14" customFormat="1" ht="45" hidden="1">
      <c r="A108" s="10"/>
      <c r="B108" s="13"/>
      <c r="C108" s="7" t="s">
        <v>278</v>
      </c>
      <c r="D108" s="9" t="s">
        <v>279</v>
      </c>
      <c r="E108" s="3"/>
      <c r="F108" s="3"/>
      <c r="G108" s="3"/>
      <c r="H108" s="24">
        <f t="shared" si="1"/>
        <v>0</v>
      </c>
    </row>
    <row r="109" spans="1:8" s="14" customFormat="1" ht="12.75" hidden="1">
      <c r="A109" s="10"/>
      <c r="B109" s="13"/>
      <c r="C109" s="7" t="s">
        <v>239</v>
      </c>
      <c r="D109" s="9"/>
      <c r="E109" s="3"/>
      <c r="F109" s="3"/>
      <c r="G109" s="3"/>
      <c r="H109" s="24">
        <f t="shared" si="1"/>
        <v>0</v>
      </c>
    </row>
    <row r="110" spans="1:8" s="14" customFormat="1" ht="12.75" hidden="1">
      <c r="A110" s="10"/>
      <c r="B110" s="13"/>
      <c r="C110" s="7" t="s">
        <v>191</v>
      </c>
      <c r="D110" s="9" t="s">
        <v>69</v>
      </c>
      <c r="E110" s="3"/>
      <c r="F110" s="3"/>
      <c r="G110" s="3"/>
      <c r="H110" s="24">
        <f t="shared" si="1"/>
        <v>0</v>
      </c>
    </row>
    <row r="111" spans="1:8" s="14" customFormat="1" ht="22.5" hidden="1">
      <c r="A111" s="10"/>
      <c r="B111" s="135"/>
      <c r="C111" s="7" t="s">
        <v>280</v>
      </c>
      <c r="D111" s="9" t="s">
        <v>281</v>
      </c>
      <c r="E111" s="3"/>
      <c r="F111" s="3"/>
      <c r="G111" s="3"/>
      <c r="H111" s="24">
        <f t="shared" si="1"/>
        <v>0</v>
      </c>
    </row>
    <row r="112" spans="1:8" s="14" customFormat="1" ht="12.75" hidden="1">
      <c r="A112" s="10"/>
      <c r="B112" s="135"/>
      <c r="C112" s="11" t="s">
        <v>180</v>
      </c>
      <c r="D112" s="9" t="s">
        <v>53</v>
      </c>
      <c r="E112" s="3"/>
      <c r="F112" s="3"/>
      <c r="G112" s="3"/>
      <c r="H112" s="25">
        <f t="shared" si="1"/>
        <v>0</v>
      </c>
    </row>
    <row r="113" spans="1:8" s="14" customFormat="1" ht="34.5" customHeight="1" hidden="1">
      <c r="A113" s="10"/>
      <c r="B113" s="136"/>
      <c r="C113" s="11">
        <v>2130</v>
      </c>
      <c r="D113" s="9" t="s">
        <v>52</v>
      </c>
      <c r="E113" s="3"/>
      <c r="F113" s="3"/>
      <c r="G113" s="3"/>
      <c r="H113" s="25">
        <f t="shared" si="1"/>
        <v>0</v>
      </c>
    </row>
    <row r="114" spans="1:8" s="14" customFormat="1" ht="56.25" hidden="1">
      <c r="A114" s="10"/>
      <c r="B114" s="136"/>
      <c r="C114" s="7" t="s">
        <v>178</v>
      </c>
      <c r="D114" s="9" t="s">
        <v>164</v>
      </c>
      <c r="E114" s="3"/>
      <c r="F114" s="3"/>
      <c r="G114" s="3"/>
      <c r="H114" s="24">
        <f t="shared" si="1"/>
        <v>0</v>
      </c>
    </row>
    <row r="115" spans="1:8" s="14" customFormat="1" ht="12.75">
      <c r="A115" s="10"/>
      <c r="B115" s="13" t="s">
        <v>179</v>
      </c>
      <c r="C115" s="7"/>
      <c r="D115" s="134" t="s">
        <v>167</v>
      </c>
      <c r="E115" s="82">
        <v>4439831</v>
      </c>
      <c r="F115" s="82">
        <f>SUM(F120)</f>
        <v>172446</v>
      </c>
      <c r="G115" s="82">
        <f>SUM(G116:G122)</f>
        <v>6534</v>
      </c>
      <c r="H115" s="24">
        <f t="shared" si="1"/>
        <v>4605743</v>
      </c>
    </row>
    <row r="116" spans="1:8" s="14" customFormat="1" ht="78.75" hidden="1">
      <c r="A116" s="10"/>
      <c r="B116" s="135"/>
      <c r="C116" s="11" t="s">
        <v>200</v>
      </c>
      <c r="D116" s="9" t="s">
        <v>268</v>
      </c>
      <c r="E116" s="3"/>
      <c r="F116" s="3"/>
      <c r="G116" s="3"/>
      <c r="H116" s="177">
        <f t="shared" si="1"/>
        <v>0</v>
      </c>
    </row>
    <row r="117" spans="1:8" s="14" customFormat="1" ht="12.75">
      <c r="A117" s="10"/>
      <c r="B117" s="20"/>
      <c r="C117" s="11" t="s">
        <v>182</v>
      </c>
      <c r="D117" s="9" t="s">
        <v>71</v>
      </c>
      <c r="E117" s="3">
        <v>1495382</v>
      </c>
      <c r="F117" s="3">
        <v>0</v>
      </c>
      <c r="G117" s="3">
        <v>6534</v>
      </c>
      <c r="H117" s="177">
        <f t="shared" si="1"/>
        <v>1488848</v>
      </c>
    </row>
    <row r="118" spans="1:8" s="14" customFormat="1" ht="12.75" hidden="1">
      <c r="A118" s="10"/>
      <c r="B118" s="20"/>
      <c r="C118" s="11" t="s">
        <v>191</v>
      </c>
      <c r="D118" s="9" t="s">
        <v>69</v>
      </c>
      <c r="E118" s="3"/>
      <c r="F118" s="3"/>
      <c r="G118" s="3"/>
      <c r="H118" s="177">
        <f t="shared" si="1"/>
        <v>0</v>
      </c>
    </row>
    <row r="119" spans="1:8" s="14" customFormat="1" ht="12.75" hidden="1">
      <c r="A119" s="10"/>
      <c r="B119" s="20"/>
      <c r="C119" s="11" t="s">
        <v>180</v>
      </c>
      <c r="D119" s="9" t="s">
        <v>53</v>
      </c>
      <c r="E119" s="3"/>
      <c r="F119" s="3"/>
      <c r="G119" s="3"/>
      <c r="H119" s="177">
        <f t="shared" si="1"/>
        <v>0</v>
      </c>
    </row>
    <row r="120" spans="1:8" s="14" customFormat="1" ht="33.75">
      <c r="A120" s="10"/>
      <c r="B120" s="136"/>
      <c r="C120" s="11" t="s">
        <v>181</v>
      </c>
      <c r="D120" s="9" t="s">
        <v>52</v>
      </c>
      <c r="E120" s="3">
        <v>2895090</v>
      </c>
      <c r="F120" s="3">
        <v>172446</v>
      </c>
      <c r="G120" s="3">
        <v>0</v>
      </c>
      <c r="H120" s="177">
        <f t="shared" si="1"/>
        <v>3067536</v>
      </c>
    </row>
    <row r="121" spans="1:8" s="14" customFormat="1" ht="67.5" hidden="1">
      <c r="A121" s="10"/>
      <c r="B121" s="136"/>
      <c r="C121" s="7" t="s">
        <v>243</v>
      </c>
      <c r="D121" s="9" t="s">
        <v>282</v>
      </c>
      <c r="E121" s="3"/>
      <c r="F121" s="3"/>
      <c r="G121" s="3"/>
      <c r="H121" s="177">
        <f t="shared" si="1"/>
        <v>0</v>
      </c>
    </row>
    <row r="122" spans="1:8" s="14" customFormat="1" ht="45" hidden="1">
      <c r="A122" s="10"/>
      <c r="B122" s="13"/>
      <c r="C122" s="7" t="s">
        <v>283</v>
      </c>
      <c r="D122" s="9" t="s">
        <v>284</v>
      </c>
      <c r="E122" s="3"/>
      <c r="F122" s="3"/>
      <c r="G122" s="3"/>
      <c r="H122" s="177">
        <f t="shared" si="1"/>
        <v>0</v>
      </c>
    </row>
    <row r="123" spans="1:8" s="14" customFormat="1" ht="12.75" hidden="1">
      <c r="A123" s="10"/>
      <c r="B123" s="13" t="s">
        <v>184</v>
      </c>
      <c r="C123" s="7"/>
      <c r="D123" s="134" t="s">
        <v>144</v>
      </c>
      <c r="E123" s="82"/>
      <c r="F123" s="82">
        <f>SUM(F125)</f>
        <v>0</v>
      </c>
      <c r="G123" s="82">
        <f>SUM(G125)</f>
        <v>0</v>
      </c>
      <c r="H123" s="24">
        <f t="shared" si="1"/>
        <v>0</v>
      </c>
    </row>
    <row r="124" spans="1:8" s="14" customFormat="1" ht="12.75" hidden="1">
      <c r="A124" s="10"/>
      <c r="B124" s="13"/>
      <c r="C124" s="7" t="s">
        <v>191</v>
      </c>
      <c r="D124" s="9" t="s">
        <v>69</v>
      </c>
      <c r="E124" s="3"/>
      <c r="F124" s="3"/>
      <c r="G124" s="3"/>
      <c r="H124" s="24">
        <f t="shared" si="1"/>
        <v>0</v>
      </c>
    </row>
    <row r="125" spans="1:8" s="14" customFormat="1" ht="56.25" hidden="1">
      <c r="A125" s="10"/>
      <c r="B125" s="13"/>
      <c r="C125" s="7" t="s">
        <v>177</v>
      </c>
      <c r="D125" s="9" t="s">
        <v>160</v>
      </c>
      <c r="E125" s="3"/>
      <c r="F125" s="3"/>
      <c r="G125" s="3"/>
      <c r="H125" s="25">
        <f t="shared" si="1"/>
        <v>0</v>
      </c>
    </row>
    <row r="126" spans="1:8" s="14" customFormat="1" ht="45" hidden="1">
      <c r="A126" s="10"/>
      <c r="B126" s="13"/>
      <c r="C126" s="7" t="s">
        <v>192</v>
      </c>
      <c r="D126" s="9" t="s">
        <v>194</v>
      </c>
      <c r="E126" s="3"/>
      <c r="F126" s="3"/>
      <c r="G126" s="3"/>
      <c r="H126" s="24">
        <f t="shared" si="1"/>
        <v>0</v>
      </c>
    </row>
    <row r="127" spans="1:8" s="14" customFormat="1" ht="12.75">
      <c r="A127" s="10"/>
      <c r="B127" s="174" t="s">
        <v>285</v>
      </c>
      <c r="C127" s="7"/>
      <c r="D127" s="134" t="s">
        <v>145</v>
      </c>
      <c r="E127" s="82">
        <v>162343</v>
      </c>
      <c r="F127" s="82">
        <f>SUM(F128:F131)</f>
        <v>10981</v>
      </c>
      <c r="G127" s="82">
        <f>SUM(G128:G131)</f>
        <v>0</v>
      </c>
      <c r="H127" s="24">
        <f t="shared" si="1"/>
        <v>173324</v>
      </c>
    </row>
    <row r="128" spans="1:8" s="14" customFormat="1" ht="45" hidden="1">
      <c r="A128" s="15"/>
      <c r="B128" s="16"/>
      <c r="C128" s="11" t="s">
        <v>278</v>
      </c>
      <c r="D128" s="9" t="s">
        <v>279</v>
      </c>
      <c r="E128" s="3"/>
      <c r="F128" s="3"/>
      <c r="G128" s="3"/>
      <c r="H128" s="177">
        <f t="shared" si="1"/>
        <v>0</v>
      </c>
    </row>
    <row r="129" spans="1:8" s="14" customFormat="1" ht="12.75" hidden="1">
      <c r="A129" s="15"/>
      <c r="B129" s="17"/>
      <c r="C129" s="11" t="s">
        <v>182</v>
      </c>
      <c r="D129" s="9" t="s">
        <v>71</v>
      </c>
      <c r="E129" s="3"/>
      <c r="F129" s="3"/>
      <c r="G129" s="3"/>
      <c r="H129" s="177">
        <f t="shared" si="1"/>
        <v>0</v>
      </c>
    </row>
    <row r="130" spans="1:8" s="14" customFormat="1" ht="46.5" customHeight="1">
      <c r="A130" s="15"/>
      <c r="B130" s="17"/>
      <c r="C130" s="11">
        <v>2310</v>
      </c>
      <c r="D130" s="9" t="s">
        <v>320</v>
      </c>
      <c r="E130" s="3">
        <v>0</v>
      </c>
      <c r="F130" s="3">
        <v>3734</v>
      </c>
      <c r="G130" s="3">
        <v>0</v>
      </c>
      <c r="H130" s="177">
        <f t="shared" si="1"/>
        <v>3734</v>
      </c>
    </row>
    <row r="131" spans="1:8" s="14" customFormat="1" ht="47.25" customHeight="1">
      <c r="A131" s="15"/>
      <c r="B131" s="137"/>
      <c r="C131" s="11" t="s">
        <v>286</v>
      </c>
      <c r="D131" s="9" t="s">
        <v>287</v>
      </c>
      <c r="E131" s="3">
        <v>122343</v>
      </c>
      <c r="F131" s="3">
        <v>7247</v>
      </c>
      <c r="G131" s="3">
        <v>0</v>
      </c>
      <c r="H131" s="177">
        <f t="shared" si="1"/>
        <v>129590</v>
      </c>
    </row>
    <row r="132" spans="1:8" s="14" customFormat="1" ht="12.75" hidden="1">
      <c r="A132" s="10"/>
      <c r="B132" s="136" t="s">
        <v>288</v>
      </c>
      <c r="C132" s="7"/>
      <c r="D132" s="9"/>
      <c r="E132" s="3"/>
      <c r="F132" s="3"/>
      <c r="G132" s="3"/>
      <c r="H132" s="24">
        <f t="shared" si="1"/>
        <v>0</v>
      </c>
    </row>
    <row r="133" spans="1:8" s="14" customFormat="1" ht="12.75" hidden="1">
      <c r="A133" s="10"/>
      <c r="B133" s="13"/>
      <c r="C133" s="7" t="s">
        <v>177</v>
      </c>
      <c r="D133" s="9"/>
      <c r="E133" s="3"/>
      <c r="F133" s="3"/>
      <c r="G133" s="3"/>
      <c r="H133" s="24">
        <f t="shared" si="1"/>
        <v>0</v>
      </c>
    </row>
    <row r="134" spans="1:8" s="14" customFormat="1" ht="12.75" hidden="1">
      <c r="A134" s="10"/>
      <c r="B134" s="13" t="s">
        <v>289</v>
      </c>
      <c r="C134" s="7"/>
      <c r="D134" s="9"/>
      <c r="E134" s="3"/>
      <c r="F134" s="3"/>
      <c r="G134" s="3"/>
      <c r="H134" s="24">
        <f t="shared" si="1"/>
        <v>0</v>
      </c>
    </row>
    <row r="135" spans="1:8" s="14" customFormat="1" ht="12.75" hidden="1">
      <c r="A135" s="10"/>
      <c r="B135" s="13"/>
      <c r="C135" s="7" t="s">
        <v>177</v>
      </c>
      <c r="D135" s="9"/>
      <c r="E135" s="3"/>
      <c r="F135" s="3"/>
      <c r="G135" s="3"/>
      <c r="H135" s="24">
        <f t="shared" si="1"/>
        <v>0</v>
      </c>
    </row>
    <row r="136" spans="1:8" s="14" customFormat="1" ht="13.5" customHeight="1" hidden="1">
      <c r="A136" s="10"/>
      <c r="B136" s="13" t="s">
        <v>175</v>
      </c>
      <c r="C136" s="7"/>
      <c r="D136" s="134" t="s">
        <v>168</v>
      </c>
      <c r="E136" s="82"/>
      <c r="F136" s="82">
        <f>SUM(F138)</f>
        <v>0</v>
      </c>
      <c r="G136" s="82">
        <f>SUM(G138)</f>
        <v>0</v>
      </c>
      <c r="H136" s="24">
        <f t="shared" si="1"/>
        <v>0</v>
      </c>
    </row>
    <row r="137" spans="1:8" s="14" customFormat="1" ht="12.75" hidden="1">
      <c r="A137" s="10"/>
      <c r="B137" s="13"/>
      <c r="C137" s="7" t="s">
        <v>191</v>
      </c>
      <c r="D137" s="9" t="s">
        <v>69</v>
      </c>
      <c r="E137" s="3"/>
      <c r="F137" s="3"/>
      <c r="G137" s="3"/>
      <c r="H137" s="24">
        <f t="shared" si="1"/>
        <v>0</v>
      </c>
    </row>
    <row r="138" spans="1:8" s="14" customFormat="1" ht="33.75" hidden="1">
      <c r="A138" s="175"/>
      <c r="B138" s="13"/>
      <c r="C138" s="7" t="s">
        <v>181</v>
      </c>
      <c r="D138" s="9" t="s">
        <v>52</v>
      </c>
      <c r="E138" s="3"/>
      <c r="F138" s="3"/>
      <c r="G138" s="3"/>
      <c r="H138" s="25">
        <f t="shared" si="1"/>
        <v>0</v>
      </c>
    </row>
    <row r="139" spans="1:8" s="14" customFormat="1" ht="22.5" hidden="1">
      <c r="A139" s="175">
        <v>853</v>
      </c>
      <c r="B139" s="13"/>
      <c r="C139" s="7"/>
      <c r="D139" s="9" t="s">
        <v>147</v>
      </c>
      <c r="E139" s="3"/>
      <c r="F139" s="3"/>
      <c r="G139" s="3"/>
      <c r="H139" s="24">
        <f t="shared" si="1"/>
        <v>0</v>
      </c>
    </row>
    <row r="140" spans="1:8" s="14" customFormat="1" ht="12.75" hidden="1">
      <c r="A140" s="175"/>
      <c r="B140" s="13" t="s">
        <v>290</v>
      </c>
      <c r="C140" s="7"/>
      <c r="D140" s="9"/>
      <c r="E140" s="3"/>
      <c r="F140" s="3"/>
      <c r="G140" s="3"/>
      <c r="H140" s="24">
        <f t="shared" si="1"/>
        <v>0</v>
      </c>
    </row>
    <row r="141" spans="1:8" s="14" customFormat="1" ht="12.75" hidden="1">
      <c r="A141" s="175"/>
      <c r="B141" s="13"/>
      <c r="C141" s="7" t="s">
        <v>177</v>
      </c>
      <c r="D141" s="9"/>
      <c r="E141" s="3"/>
      <c r="F141" s="3"/>
      <c r="G141" s="3"/>
      <c r="H141" s="24">
        <f t="shared" si="1"/>
        <v>0</v>
      </c>
    </row>
    <row r="142" spans="1:8" s="14" customFormat="1" ht="12.75" hidden="1">
      <c r="A142" s="175"/>
      <c r="B142" s="13" t="s">
        <v>186</v>
      </c>
      <c r="C142" s="7"/>
      <c r="D142" s="9" t="s">
        <v>169</v>
      </c>
      <c r="E142" s="3"/>
      <c r="F142" s="3"/>
      <c r="G142" s="3"/>
      <c r="H142" s="24">
        <f t="shared" si="1"/>
        <v>0</v>
      </c>
    </row>
    <row r="143" spans="1:8" s="14" customFormat="1" ht="12.75" hidden="1">
      <c r="A143" s="175"/>
      <c r="B143" s="13"/>
      <c r="C143" s="7" t="s">
        <v>191</v>
      </c>
      <c r="D143" s="9" t="s">
        <v>69</v>
      </c>
      <c r="E143" s="3"/>
      <c r="F143" s="3"/>
      <c r="G143" s="3"/>
      <c r="H143" s="24">
        <f t="shared" si="1"/>
        <v>0</v>
      </c>
    </row>
    <row r="144" spans="1:8" s="14" customFormat="1" ht="12.75" hidden="1">
      <c r="A144" s="175"/>
      <c r="B144" s="13"/>
      <c r="C144" s="7" t="s">
        <v>180</v>
      </c>
      <c r="D144" s="9" t="s">
        <v>53</v>
      </c>
      <c r="E144" s="3"/>
      <c r="F144" s="3"/>
      <c r="G144" s="3"/>
      <c r="H144" s="24">
        <f t="shared" si="1"/>
        <v>0</v>
      </c>
    </row>
    <row r="145" spans="1:8" s="14" customFormat="1" ht="78.75" hidden="1">
      <c r="A145" s="175"/>
      <c r="B145" s="13"/>
      <c r="C145" s="7" t="s">
        <v>291</v>
      </c>
      <c r="D145" s="9" t="s">
        <v>292</v>
      </c>
      <c r="E145" s="3"/>
      <c r="F145" s="3"/>
      <c r="G145" s="3"/>
      <c r="H145" s="24">
        <f t="shared" si="1"/>
        <v>0</v>
      </c>
    </row>
    <row r="146" spans="1:8" s="14" customFormat="1" ht="45" hidden="1">
      <c r="A146" s="175"/>
      <c r="B146" s="13"/>
      <c r="C146" s="7" t="s">
        <v>273</v>
      </c>
      <c r="D146" s="9" t="s">
        <v>165</v>
      </c>
      <c r="E146" s="3"/>
      <c r="F146" s="3"/>
      <c r="G146" s="3"/>
      <c r="H146" s="24">
        <f t="shared" si="1"/>
        <v>0</v>
      </c>
    </row>
    <row r="147" spans="1:8" s="14" customFormat="1" ht="12.75" hidden="1">
      <c r="A147" s="175"/>
      <c r="B147" s="13" t="s">
        <v>293</v>
      </c>
      <c r="C147" s="7"/>
      <c r="D147" s="9"/>
      <c r="E147" s="3"/>
      <c r="F147" s="3"/>
      <c r="G147" s="3"/>
      <c r="H147" s="24">
        <f t="shared" si="1"/>
        <v>0</v>
      </c>
    </row>
    <row r="148" spans="1:8" s="14" customFormat="1" ht="12.75" hidden="1">
      <c r="A148" s="175"/>
      <c r="B148" s="13"/>
      <c r="C148" s="7" t="s">
        <v>177</v>
      </c>
      <c r="D148" s="9"/>
      <c r="E148" s="3"/>
      <c r="F148" s="3"/>
      <c r="G148" s="3"/>
      <c r="H148" s="24">
        <f t="shared" si="1"/>
        <v>0</v>
      </c>
    </row>
    <row r="149" spans="1:8" s="14" customFormat="1" ht="22.5">
      <c r="A149" s="7" t="s">
        <v>294</v>
      </c>
      <c r="B149" s="13"/>
      <c r="C149" s="7"/>
      <c r="D149" s="134" t="s">
        <v>148</v>
      </c>
      <c r="E149" s="82">
        <v>101720</v>
      </c>
      <c r="F149" s="82">
        <f>SUM(F157)</f>
        <v>6000</v>
      </c>
      <c r="G149" s="82">
        <f>SUM(G157)</f>
        <v>0</v>
      </c>
      <c r="H149" s="24">
        <f t="shared" si="1"/>
        <v>107720</v>
      </c>
    </row>
    <row r="150" spans="1:8" s="14" customFormat="1" ht="22.5" hidden="1">
      <c r="A150" s="175"/>
      <c r="B150" s="13" t="s">
        <v>185</v>
      </c>
      <c r="C150" s="7"/>
      <c r="D150" s="9" t="s">
        <v>170</v>
      </c>
      <c r="E150" s="3"/>
      <c r="F150" s="3"/>
      <c r="G150" s="3"/>
      <c r="H150" s="24">
        <f aca="true" t="shared" si="2" ref="H150:H163">SUM(E150:F150,-IF(ISNUMBER(G150),G150,0))</f>
        <v>0</v>
      </c>
    </row>
    <row r="151" spans="1:8" s="14" customFormat="1" ht="56.25" hidden="1">
      <c r="A151" s="175"/>
      <c r="B151" s="13"/>
      <c r="C151" s="7" t="s">
        <v>200</v>
      </c>
      <c r="D151" s="9" t="s">
        <v>163</v>
      </c>
      <c r="E151" s="3"/>
      <c r="F151" s="3"/>
      <c r="G151" s="3"/>
      <c r="H151" s="24">
        <f t="shared" si="2"/>
        <v>0</v>
      </c>
    </row>
    <row r="152" spans="1:8" s="14" customFormat="1" ht="12.75" hidden="1">
      <c r="A152" s="175"/>
      <c r="B152" s="13"/>
      <c r="C152" s="7" t="s">
        <v>182</v>
      </c>
      <c r="D152" s="9" t="s">
        <v>71</v>
      </c>
      <c r="E152" s="3"/>
      <c r="F152" s="3"/>
      <c r="G152" s="3"/>
      <c r="H152" s="24">
        <f t="shared" si="2"/>
        <v>0</v>
      </c>
    </row>
    <row r="153" spans="1:8" s="14" customFormat="1" ht="12.75" hidden="1">
      <c r="A153" s="175"/>
      <c r="B153" s="13"/>
      <c r="C153" s="7" t="s">
        <v>191</v>
      </c>
      <c r="D153" s="9" t="s">
        <v>69</v>
      </c>
      <c r="E153" s="3"/>
      <c r="F153" s="3"/>
      <c r="G153" s="3"/>
      <c r="H153" s="24">
        <f t="shared" si="2"/>
        <v>0</v>
      </c>
    </row>
    <row r="154" spans="1:8" s="14" customFormat="1" ht="33.75" hidden="1">
      <c r="A154" s="175"/>
      <c r="B154" s="13" t="s">
        <v>295</v>
      </c>
      <c r="C154" s="7"/>
      <c r="D154" s="9" t="s">
        <v>63</v>
      </c>
      <c r="E154" s="3"/>
      <c r="F154" s="3"/>
      <c r="G154" s="3"/>
      <c r="H154" s="24">
        <f>SUM(E154:F154,-IF(ISNUMBER(G154),G154,0))</f>
        <v>0</v>
      </c>
    </row>
    <row r="155" spans="1:8" s="14" customFormat="1" ht="12.75" hidden="1">
      <c r="A155" s="175"/>
      <c r="B155" s="13"/>
      <c r="C155" s="7" t="s">
        <v>191</v>
      </c>
      <c r="D155" s="9" t="s">
        <v>69</v>
      </c>
      <c r="E155" s="3"/>
      <c r="F155" s="3"/>
      <c r="G155" s="3"/>
      <c r="H155" s="24">
        <f>SUM(E155:F155,-IF(ISNUMBER(G155),G155,0))</f>
        <v>0</v>
      </c>
    </row>
    <row r="156" spans="1:8" s="14" customFormat="1" ht="12.75" hidden="1">
      <c r="A156" s="10"/>
      <c r="B156" s="13"/>
      <c r="C156" s="7" t="s">
        <v>180</v>
      </c>
      <c r="D156" s="9" t="s">
        <v>53</v>
      </c>
      <c r="E156" s="3"/>
      <c r="F156" s="3"/>
      <c r="G156" s="3"/>
      <c r="H156" s="24">
        <f>SUM(E156:F156,-IF(ISNUMBER(G156),G156,0))</f>
        <v>0</v>
      </c>
    </row>
    <row r="157" spans="1:8" s="14" customFormat="1" ht="15.75" customHeight="1">
      <c r="A157" s="148"/>
      <c r="B157" s="13" t="s">
        <v>319</v>
      </c>
      <c r="C157" s="7"/>
      <c r="D157" s="134" t="s">
        <v>150</v>
      </c>
      <c r="E157" s="82">
        <v>49000</v>
      </c>
      <c r="F157" s="82">
        <f>SUM(F158:F159)</f>
        <v>6000</v>
      </c>
      <c r="G157" s="82">
        <f>SUM(G158:G159)</f>
        <v>0</v>
      </c>
      <c r="H157" s="24">
        <f t="shared" si="2"/>
        <v>55000</v>
      </c>
    </row>
    <row r="158" spans="1:8" s="14" customFormat="1" ht="12.75" hidden="1">
      <c r="A158" s="10"/>
      <c r="B158" s="13"/>
      <c r="C158" s="7" t="s">
        <v>191</v>
      </c>
      <c r="D158" s="9" t="s">
        <v>69</v>
      </c>
      <c r="E158" s="3"/>
      <c r="F158" s="3"/>
      <c r="G158" s="3"/>
      <c r="H158" s="24">
        <f t="shared" si="2"/>
        <v>0</v>
      </c>
    </row>
    <row r="159" spans="1:8" s="14" customFormat="1" ht="22.5">
      <c r="A159" s="175"/>
      <c r="B159" s="13"/>
      <c r="C159" s="174" t="s">
        <v>227</v>
      </c>
      <c r="D159" s="9" t="s">
        <v>323</v>
      </c>
      <c r="E159" s="3">
        <v>0</v>
      </c>
      <c r="F159" s="3">
        <v>6000</v>
      </c>
      <c r="G159" s="3">
        <v>0</v>
      </c>
      <c r="H159" s="24">
        <f t="shared" si="2"/>
        <v>6000</v>
      </c>
    </row>
    <row r="160" spans="1:8" s="14" customFormat="1" ht="12.75" hidden="1">
      <c r="A160" s="10"/>
      <c r="B160" s="13" t="s">
        <v>313</v>
      </c>
      <c r="C160" s="7"/>
      <c r="D160" s="134" t="s">
        <v>36</v>
      </c>
      <c r="E160" s="82"/>
      <c r="F160" s="82">
        <f>SUM(F161)</f>
        <v>0</v>
      </c>
      <c r="G160" s="82">
        <f>SUM(G161)</f>
        <v>0</v>
      </c>
      <c r="H160" s="24">
        <f>SUM(E160:F160,-IF(ISNUMBER(G160),G160,0))</f>
        <v>0</v>
      </c>
    </row>
    <row r="161" spans="1:8" s="14" customFormat="1" ht="33.75" hidden="1">
      <c r="A161" s="175"/>
      <c r="B161" s="13"/>
      <c r="C161" s="7">
        <v>2130</v>
      </c>
      <c r="D161" s="9" t="s">
        <v>52</v>
      </c>
      <c r="E161" s="3"/>
      <c r="F161" s="3"/>
      <c r="G161" s="3"/>
      <c r="H161" s="177">
        <f>SUM(E161:F161,-IF(ISNUMBER(G161),G161,0))</f>
        <v>0</v>
      </c>
    </row>
    <row r="162" spans="1:8" s="14" customFormat="1" ht="12.75" hidden="1">
      <c r="A162" s="175"/>
      <c r="B162" s="13" t="s">
        <v>296</v>
      </c>
      <c r="C162" s="7"/>
      <c r="D162" s="9" t="s">
        <v>297</v>
      </c>
      <c r="E162" s="3"/>
      <c r="F162" s="3"/>
      <c r="G162" s="3"/>
      <c r="H162" s="24">
        <f t="shared" si="2"/>
        <v>0</v>
      </c>
    </row>
    <row r="163" spans="1:8" s="14" customFormat="1" ht="12.75" hidden="1">
      <c r="A163" s="175"/>
      <c r="B163" s="13"/>
      <c r="C163" s="7" t="s">
        <v>182</v>
      </c>
      <c r="D163" s="9" t="s">
        <v>71</v>
      </c>
      <c r="E163" s="3"/>
      <c r="F163" s="3"/>
      <c r="G163" s="3"/>
      <c r="H163" s="24">
        <f t="shared" si="2"/>
        <v>0</v>
      </c>
    </row>
    <row r="164" spans="1:8" s="14" customFormat="1" ht="12" customHeight="1">
      <c r="A164" s="21"/>
      <c r="B164" s="21"/>
      <c r="C164" s="21"/>
      <c r="D164" s="6" t="s">
        <v>9</v>
      </c>
      <c r="E164" s="3"/>
      <c r="F164" s="2">
        <f>SUM(F17,F36,F53,F74,F106,F149,F63)</f>
        <v>664708</v>
      </c>
      <c r="G164" s="2">
        <f>SUM(G17,G36,G53,G74,G106,G149,G63)</f>
        <v>1440888</v>
      </c>
      <c r="H164" s="3"/>
    </row>
    <row r="165" spans="1:8" s="14" customFormat="1" ht="12.75">
      <c r="A165" s="258" t="s">
        <v>10</v>
      </c>
      <c r="B165" s="258"/>
      <c r="C165" s="258"/>
      <c r="D165" s="258"/>
      <c r="E165" s="3"/>
      <c r="F165" s="3"/>
      <c r="G165" s="3"/>
      <c r="H165" s="2">
        <f>SUM(E9,F164,-G164)</f>
        <v>64381665</v>
      </c>
    </row>
    <row r="166" spans="1:8" s="26" customFormat="1" ht="4.5" customHeight="1">
      <c r="A166" s="259"/>
      <c r="B166" s="259"/>
      <c r="C166" s="259"/>
      <c r="D166" s="259"/>
      <c r="E166" s="259"/>
      <c r="F166" s="259"/>
      <c r="G166" s="259"/>
      <c r="H166" s="259"/>
    </row>
    <row r="167" spans="1:8" s="14" customFormat="1" ht="22.5">
      <c r="A167" s="21"/>
      <c r="B167" s="21"/>
      <c r="C167" s="21"/>
      <c r="D167" s="6" t="s">
        <v>11</v>
      </c>
      <c r="E167" s="2">
        <v>70004246</v>
      </c>
      <c r="F167" s="34"/>
      <c r="G167" s="34"/>
      <c r="H167" s="3"/>
    </row>
    <row r="168" spans="1:8" s="14" customFormat="1" ht="12" customHeight="1">
      <c r="A168" s="21"/>
      <c r="B168" s="21"/>
      <c r="C168" s="21"/>
      <c r="D168" s="6" t="s">
        <v>12</v>
      </c>
      <c r="E168" s="3"/>
      <c r="F168" s="34"/>
      <c r="G168" s="34"/>
      <c r="H168" s="3"/>
    </row>
    <row r="169" spans="1:8" s="14" customFormat="1" ht="12.75" hidden="1">
      <c r="A169" s="178" t="s">
        <v>202</v>
      </c>
      <c r="B169" s="64"/>
      <c r="C169" s="64"/>
      <c r="D169" s="179" t="s">
        <v>76</v>
      </c>
      <c r="E169" s="164"/>
      <c r="F169" s="79">
        <f>SUM(F170)</f>
        <v>0</v>
      </c>
      <c r="G169" s="79">
        <f>SUM(G170)</f>
        <v>0</v>
      </c>
      <c r="H169" s="24">
        <f>SUM(E169:F169,-IF(ISNUMBER(G169),G169,0))</f>
        <v>0</v>
      </c>
    </row>
    <row r="170" spans="1:8" s="14" customFormat="1" ht="33.75" hidden="1">
      <c r="A170" s="254"/>
      <c r="B170" s="178" t="s">
        <v>203</v>
      </c>
      <c r="C170" s="64"/>
      <c r="D170" s="170" t="s">
        <v>77</v>
      </c>
      <c r="E170" s="164"/>
      <c r="F170" s="79">
        <f>SUM(F171:F171)</f>
        <v>0</v>
      </c>
      <c r="G170" s="79">
        <f>SUM(G171:G171)</f>
        <v>0</v>
      </c>
      <c r="H170" s="24">
        <f>SUM(E170:F170,-IF(ISNUMBER(G170),G170,0))</f>
        <v>0</v>
      </c>
    </row>
    <row r="171" spans="1:8" s="14" customFormat="1" ht="12.75" hidden="1">
      <c r="A171" s="254"/>
      <c r="B171" s="64"/>
      <c r="C171" s="64">
        <v>4300</v>
      </c>
      <c r="D171" s="171" t="s">
        <v>21</v>
      </c>
      <c r="E171" s="65"/>
      <c r="F171" s="80"/>
      <c r="G171" s="3"/>
      <c r="H171" s="25">
        <f>SUM(E171:F171,-IF(ISNUMBER(G171),G171,0))</f>
        <v>0</v>
      </c>
    </row>
    <row r="172" spans="1:8" s="14" customFormat="1" ht="12.75" hidden="1">
      <c r="A172" s="178" t="s">
        <v>199</v>
      </c>
      <c r="B172" s="64"/>
      <c r="C172" s="64"/>
      <c r="D172" s="179" t="s">
        <v>79</v>
      </c>
      <c r="E172" s="164"/>
      <c r="F172" s="81">
        <f>SUM(F173,F176)</f>
        <v>0</v>
      </c>
      <c r="G172" s="81">
        <f>SUM(G173,G176)</f>
        <v>0</v>
      </c>
      <c r="H172" s="24">
        <f aca="true" t="shared" si="3" ref="H172:H193">SUM(E172:F172,-IF(ISNUMBER(G172),G172,0))</f>
        <v>0</v>
      </c>
    </row>
    <row r="173" spans="1:8" s="14" customFormat="1" ht="12.75" hidden="1">
      <c r="A173" s="254"/>
      <c r="B173" s="64">
        <v>2001</v>
      </c>
      <c r="C173" s="64"/>
      <c r="D173" s="170" t="s">
        <v>59</v>
      </c>
      <c r="E173" s="164"/>
      <c r="F173" s="81">
        <f>SUM(F174:F175)</f>
        <v>0</v>
      </c>
      <c r="G173" s="81">
        <f>SUM(G174:G175)</f>
        <v>0</v>
      </c>
      <c r="H173" s="24">
        <f t="shared" si="3"/>
        <v>0</v>
      </c>
    </row>
    <row r="174" spans="1:8" s="14" customFormat="1" ht="22.5" hidden="1">
      <c r="A174" s="254"/>
      <c r="B174" s="257"/>
      <c r="C174" s="64">
        <v>3030</v>
      </c>
      <c r="D174" s="171" t="s">
        <v>54</v>
      </c>
      <c r="E174" s="65"/>
      <c r="F174" s="80"/>
      <c r="G174" s="3"/>
      <c r="H174" s="25">
        <f t="shared" si="3"/>
        <v>0</v>
      </c>
    </row>
    <row r="175" spans="1:8" s="14" customFormat="1" ht="12.75" hidden="1">
      <c r="A175" s="254"/>
      <c r="B175" s="257"/>
      <c r="C175" s="64">
        <v>4300</v>
      </c>
      <c r="D175" s="171" t="s">
        <v>21</v>
      </c>
      <c r="E175" s="65"/>
      <c r="F175" s="79"/>
      <c r="G175" s="2"/>
      <c r="H175" s="25">
        <f t="shared" si="3"/>
        <v>0</v>
      </c>
    </row>
    <row r="176" spans="1:8" s="14" customFormat="1" ht="12.75" hidden="1">
      <c r="A176" s="254"/>
      <c r="B176" s="64">
        <v>2002</v>
      </c>
      <c r="C176" s="64"/>
      <c r="D176" s="170" t="s">
        <v>80</v>
      </c>
      <c r="E176" s="164"/>
      <c r="F176" s="79">
        <f>SUM(F177:F178)</f>
        <v>0</v>
      </c>
      <c r="G176" s="79">
        <f>SUM(G177:G178)</f>
        <v>0</v>
      </c>
      <c r="H176" s="24">
        <f t="shared" si="3"/>
        <v>0</v>
      </c>
    </row>
    <row r="177" spans="1:8" s="14" customFormat="1" ht="12.75" hidden="1">
      <c r="A177" s="254"/>
      <c r="B177" s="257"/>
      <c r="C177" s="64">
        <v>4210</v>
      </c>
      <c r="D177" s="171" t="s">
        <v>24</v>
      </c>
      <c r="E177" s="65"/>
      <c r="F177" s="80"/>
      <c r="G177" s="3"/>
      <c r="H177" s="25">
        <f t="shared" si="3"/>
        <v>0</v>
      </c>
    </row>
    <row r="178" spans="1:8" s="14" customFormat="1" ht="12.75" hidden="1">
      <c r="A178" s="254"/>
      <c r="B178" s="257"/>
      <c r="C178" s="64">
        <v>4300</v>
      </c>
      <c r="D178" s="171" t="s">
        <v>21</v>
      </c>
      <c r="E178" s="65"/>
      <c r="F178" s="80"/>
      <c r="G178" s="3"/>
      <c r="H178" s="25">
        <f t="shared" si="3"/>
        <v>0</v>
      </c>
    </row>
    <row r="179" spans="1:8" s="14" customFormat="1" ht="12.75">
      <c r="A179" s="64">
        <v>600</v>
      </c>
      <c r="B179" s="64"/>
      <c r="C179" s="64"/>
      <c r="D179" s="170" t="s">
        <v>81</v>
      </c>
      <c r="E179" s="164">
        <v>10163055</v>
      </c>
      <c r="F179" s="79">
        <f>SUM(F180)</f>
        <v>962371</v>
      </c>
      <c r="G179" s="79">
        <f>SUM(G180)</f>
        <v>1446725</v>
      </c>
      <c r="H179" s="33">
        <f t="shared" si="3"/>
        <v>9678701</v>
      </c>
    </row>
    <row r="180" spans="1:8" s="14" customFormat="1" ht="12.75">
      <c r="A180" s="255"/>
      <c r="B180" s="183">
        <v>60014</v>
      </c>
      <c r="C180" s="64"/>
      <c r="D180" s="170" t="s">
        <v>60</v>
      </c>
      <c r="E180" s="164">
        <v>10163055</v>
      </c>
      <c r="F180" s="79">
        <f>SUM(F181:F208)</f>
        <v>962371</v>
      </c>
      <c r="G180" s="79">
        <f>SUM(G181:G208)</f>
        <v>1446725</v>
      </c>
      <c r="H180" s="33">
        <f t="shared" si="3"/>
        <v>9678701</v>
      </c>
    </row>
    <row r="181" spans="1:8" s="14" customFormat="1" ht="33.75" hidden="1">
      <c r="A181" s="256"/>
      <c r="B181" s="182"/>
      <c r="C181" s="183">
        <v>2310</v>
      </c>
      <c r="D181" s="171" t="s">
        <v>82</v>
      </c>
      <c r="E181" s="219"/>
      <c r="F181" s="146"/>
      <c r="G181" s="147"/>
      <c r="H181" s="204">
        <f t="shared" si="3"/>
        <v>0</v>
      </c>
    </row>
    <row r="182" spans="1:8" s="14" customFormat="1" ht="22.5" hidden="1">
      <c r="A182" s="181"/>
      <c r="B182" s="70"/>
      <c r="C182" s="183">
        <v>3020</v>
      </c>
      <c r="D182" s="171" t="s">
        <v>56</v>
      </c>
      <c r="E182" s="219"/>
      <c r="F182" s="146"/>
      <c r="G182" s="147"/>
      <c r="H182" s="204">
        <f t="shared" si="3"/>
        <v>0</v>
      </c>
    </row>
    <row r="183" spans="1:8" s="14" customFormat="1" ht="22.5" hidden="1">
      <c r="A183" s="181"/>
      <c r="B183" s="70"/>
      <c r="C183" s="183">
        <v>4010</v>
      </c>
      <c r="D183" s="171" t="s">
        <v>19</v>
      </c>
      <c r="E183" s="219"/>
      <c r="F183" s="146"/>
      <c r="G183" s="147"/>
      <c r="H183" s="204">
        <f t="shared" si="3"/>
        <v>0</v>
      </c>
    </row>
    <row r="184" spans="1:8" s="14" customFormat="1" ht="12.75">
      <c r="A184" s="186"/>
      <c r="B184" s="180"/>
      <c r="C184" s="183">
        <v>4040</v>
      </c>
      <c r="D184" s="171" t="s">
        <v>83</v>
      </c>
      <c r="E184" s="65">
        <v>48568</v>
      </c>
      <c r="F184" s="146">
        <v>0</v>
      </c>
      <c r="G184" s="147">
        <v>1374</v>
      </c>
      <c r="H184" s="25">
        <f t="shared" si="3"/>
        <v>47194</v>
      </c>
    </row>
    <row r="185" spans="1:8" s="14" customFormat="1" ht="12.75" hidden="1">
      <c r="A185" s="186"/>
      <c r="B185" s="181"/>
      <c r="C185" s="183">
        <v>4110</v>
      </c>
      <c r="D185" s="171" t="s">
        <v>78</v>
      </c>
      <c r="E185" s="65"/>
      <c r="F185" s="146"/>
      <c r="G185" s="147"/>
      <c r="H185" s="25">
        <f t="shared" si="3"/>
        <v>0</v>
      </c>
    </row>
    <row r="186" spans="1:8" s="14" customFormat="1" ht="12.75" hidden="1">
      <c r="A186" s="186"/>
      <c r="B186" s="181"/>
      <c r="C186" s="183">
        <v>4120</v>
      </c>
      <c r="D186" s="171" t="s">
        <v>22</v>
      </c>
      <c r="E186" s="65"/>
      <c r="F186" s="146"/>
      <c r="G186" s="147"/>
      <c r="H186" s="25">
        <f t="shared" si="3"/>
        <v>0</v>
      </c>
    </row>
    <row r="187" spans="1:8" s="14" customFormat="1" ht="21" customHeight="1">
      <c r="A187" s="186"/>
      <c r="B187" s="181"/>
      <c r="C187" s="183">
        <v>4140</v>
      </c>
      <c r="D187" s="171" t="s">
        <v>84</v>
      </c>
      <c r="E187" s="65">
        <v>4000</v>
      </c>
      <c r="F187" s="146">
        <v>0</v>
      </c>
      <c r="G187" s="147">
        <v>4000</v>
      </c>
      <c r="H187" s="25">
        <f>SUM(E187:F187,-IF(ISNUMBER(G187),G187,0))</f>
        <v>0</v>
      </c>
    </row>
    <row r="188" spans="1:8" s="14" customFormat="1" ht="12.75" hidden="1">
      <c r="A188" s="186"/>
      <c r="B188" s="181"/>
      <c r="C188" s="187">
        <v>4170</v>
      </c>
      <c r="D188" s="188" t="s">
        <v>18</v>
      </c>
      <c r="E188" s="168"/>
      <c r="F188" s="196"/>
      <c r="G188" s="162"/>
      <c r="H188" s="115">
        <f>SUM(E188:F188,-IF(ISNUMBER(G188),G188,0))</f>
        <v>0</v>
      </c>
    </row>
    <row r="189" spans="1:8" s="14" customFormat="1" ht="12.75" hidden="1">
      <c r="A189" s="186"/>
      <c r="B189" s="181"/>
      <c r="C189" s="182">
        <v>4210</v>
      </c>
      <c r="D189" s="212" t="s">
        <v>24</v>
      </c>
      <c r="E189" s="220"/>
      <c r="F189" s="221"/>
      <c r="G189" s="222"/>
      <c r="H189" s="119">
        <f t="shared" si="3"/>
        <v>0</v>
      </c>
    </row>
    <row r="190" spans="1:8" s="19" customFormat="1" ht="12.75">
      <c r="A190" s="186"/>
      <c r="B190" s="181"/>
      <c r="C190" s="183">
        <v>4260</v>
      </c>
      <c r="D190" s="171" t="s">
        <v>42</v>
      </c>
      <c r="E190" s="65">
        <v>15600</v>
      </c>
      <c r="F190" s="146">
        <v>256</v>
      </c>
      <c r="G190" s="147">
        <v>0</v>
      </c>
      <c r="H190" s="25">
        <f t="shared" si="3"/>
        <v>15856</v>
      </c>
    </row>
    <row r="191" spans="1:8" s="19" customFormat="1" ht="12.75">
      <c r="A191" s="186"/>
      <c r="B191" s="181"/>
      <c r="C191" s="187">
        <v>4270</v>
      </c>
      <c r="D191" s="188" t="s">
        <v>20</v>
      </c>
      <c r="E191" s="168">
        <v>2184630</v>
      </c>
      <c r="F191" s="196">
        <v>9009</v>
      </c>
      <c r="G191" s="162">
        <v>0</v>
      </c>
      <c r="H191" s="115">
        <f t="shared" si="3"/>
        <v>2193639</v>
      </c>
    </row>
    <row r="192" spans="1:8" s="19" customFormat="1" ht="12.75" hidden="1">
      <c r="A192" s="186"/>
      <c r="B192" s="181"/>
      <c r="C192" s="183">
        <v>4280</v>
      </c>
      <c r="D192" s="171" t="s">
        <v>46</v>
      </c>
      <c r="E192" s="165"/>
      <c r="F192" s="146"/>
      <c r="G192" s="147"/>
      <c r="H192" s="25">
        <f t="shared" si="3"/>
        <v>0</v>
      </c>
    </row>
    <row r="193" spans="1:8" s="19" customFormat="1" ht="12.75" hidden="1">
      <c r="A193" s="186"/>
      <c r="B193" s="181"/>
      <c r="C193" s="183">
        <v>4300</v>
      </c>
      <c r="D193" s="171" t="s">
        <v>21</v>
      </c>
      <c r="E193" s="65"/>
      <c r="F193" s="146"/>
      <c r="G193" s="147"/>
      <c r="H193" s="25">
        <f t="shared" si="3"/>
        <v>0</v>
      </c>
    </row>
    <row r="194" spans="1:8" s="19" customFormat="1" ht="12.75" hidden="1">
      <c r="A194" s="186"/>
      <c r="B194" s="181"/>
      <c r="C194" s="183">
        <v>4350</v>
      </c>
      <c r="D194" s="171" t="s">
        <v>66</v>
      </c>
      <c r="E194" s="65"/>
      <c r="F194" s="146"/>
      <c r="G194" s="147"/>
      <c r="H194" s="25">
        <f aca="true" t="shared" si="4" ref="H194:H199">SUM(E194:F194,-IF(ISNUMBER(G194),G194,0))</f>
        <v>0</v>
      </c>
    </row>
    <row r="195" spans="1:8" s="28" customFormat="1" ht="33.75" hidden="1">
      <c r="A195" s="186"/>
      <c r="B195" s="181"/>
      <c r="C195" s="183">
        <v>4360</v>
      </c>
      <c r="D195" s="171" t="s">
        <v>85</v>
      </c>
      <c r="E195" s="65"/>
      <c r="F195" s="146"/>
      <c r="G195" s="147"/>
      <c r="H195" s="25">
        <f t="shared" si="4"/>
        <v>0</v>
      </c>
    </row>
    <row r="196" spans="1:8" s="28" customFormat="1" ht="33.75" hidden="1">
      <c r="A196" s="186"/>
      <c r="B196" s="181"/>
      <c r="C196" s="183">
        <v>4370</v>
      </c>
      <c r="D196" s="171" t="s">
        <v>86</v>
      </c>
      <c r="E196" s="65"/>
      <c r="F196" s="146"/>
      <c r="G196" s="147"/>
      <c r="H196" s="25">
        <f t="shared" si="4"/>
        <v>0</v>
      </c>
    </row>
    <row r="197" spans="1:8" s="28" customFormat="1" ht="22.5" hidden="1">
      <c r="A197" s="186"/>
      <c r="B197" s="181"/>
      <c r="C197" s="183">
        <v>4390</v>
      </c>
      <c r="D197" s="184" t="s">
        <v>104</v>
      </c>
      <c r="E197" s="65"/>
      <c r="F197" s="146"/>
      <c r="G197" s="147"/>
      <c r="H197" s="25">
        <f t="shared" si="4"/>
        <v>0</v>
      </c>
    </row>
    <row r="198" spans="1:8" s="28" customFormat="1" ht="22.5">
      <c r="A198" s="186"/>
      <c r="B198" s="181"/>
      <c r="C198" s="183">
        <v>4400</v>
      </c>
      <c r="D198" s="171" t="s">
        <v>87</v>
      </c>
      <c r="E198" s="65">
        <v>19029</v>
      </c>
      <c r="F198" s="146">
        <v>3106</v>
      </c>
      <c r="G198" s="147">
        <v>0</v>
      </c>
      <c r="H198" s="25">
        <f t="shared" si="4"/>
        <v>22135</v>
      </c>
    </row>
    <row r="199" spans="1:8" s="28" customFormat="1" ht="12.75" hidden="1">
      <c r="A199" s="186"/>
      <c r="B199" s="181"/>
      <c r="C199" s="183">
        <v>4410</v>
      </c>
      <c r="D199" s="171" t="s">
        <v>39</v>
      </c>
      <c r="E199" s="65"/>
      <c r="F199" s="146"/>
      <c r="G199" s="147"/>
      <c r="H199" s="25">
        <f t="shared" si="4"/>
        <v>0</v>
      </c>
    </row>
    <row r="200" spans="1:8" s="14" customFormat="1" ht="12.75" hidden="1">
      <c r="A200" s="186"/>
      <c r="B200" s="181"/>
      <c r="C200" s="183">
        <v>4430</v>
      </c>
      <c r="D200" s="171" t="s">
        <v>26</v>
      </c>
      <c r="E200" s="65"/>
      <c r="F200" s="146"/>
      <c r="G200" s="147"/>
      <c r="H200" s="25">
        <f aca="true" t="shared" si="5" ref="H200:H227">SUM(E200:F200,-IF(ISNUMBER(G200),G200,0))</f>
        <v>0</v>
      </c>
    </row>
    <row r="201" spans="1:8" s="14" customFormat="1" ht="22.5">
      <c r="A201" s="186"/>
      <c r="B201" s="181"/>
      <c r="C201" s="183">
        <v>4440</v>
      </c>
      <c r="D201" s="171" t="s">
        <v>67</v>
      </c>
      <c r="E201" s="65">
        <v>26997</v>
      </c>
      <c r="F201" s="146">
        <v>0</v>
      </c>
      <c r="G201" s="147">
        <v>6997</v>
      </c>
      <c r="H201" s="25">
        <f t="shared" si="5"/>
        <v>20000</v>
      </c>
    </row>
    <row r="202" spans="1:8" s="14" customFormat="1" ht="12.75" hidden="1">
      <c r="A202" s="186"/>
      <c r="B202" s="181"/>
      <c r="C202" s="183">
        <v>4480</v>
      </c>
      <c r="D202" s="171" t="s">
        <v>88</v>
      </c>
      <c r="E202" s="65"/>
      <c r="F202" s="146"/>
      <c r="G202" s="147"/>
      <c r="H202" s="25">
        <f t="shared" si="5"/>
        <v>0</v>
      </c>
    </row>
    <row r="203" spans="1:8" s="14" customFormat="1" ht="22.5" hidden="1">
      <c r="A203" s="186"/>
      <c r="B203" s="181"/>
      <c r="C203" s="183">
        <v>4700</v>
      </c>
      <c r="D203" s="171" t="s">
        <v>89</v>
      </c>
      <c r="E203" s="65"/>
      <c r="F203" s="146"/>
      <c r="G203" s="147"/>
      <c r="H203" s="25">
        <f t="shared" si="5"/>
        <v>0</v>
      </c>
    </row>
    <row r="204" spans="1:8" s="14" customFormat="1" ht="33.75" hidden="1">
      <c r="A204" s="186"/>
      <c r="B204" s="181"/>
      <c r="C204" s="183">
        <v>4740</v>
      </c>
      <c r="D204" s="171" t="s">
        <v>90</v>
      </c>
      <c r="E204" s="165"/>
      <c r="F204" s="146"/>
      <c r="G204" s="147"/>
      <c r="H204" s="25">
        <f t="shared" si="5"/>
        <v>0</v>
      </c>
    </row>
    <row r="205" spans="1:8" s="14" customFormat="1" ht="22.5" hidden="1">
      <c r="A205" s="186"/>
      <c r="B205" s="181"/>
      <c r="C205" s="183">
        <v>4750</v>
      </c>
      <c r="D205" s="171" t="s">
        <v>91</v>
      </c>
      <c r="E205" s="65"/>
      <c r="F205" s="146"/>
      <c r="G205" s="147"/>
      <c r="H205" s="25">
        <f t="shared" si="5"/>
        <v>0</v>
      </c>
    </row>
    <row r="206" spans="1:8" s="14" customFormat="1" ht="22.5">
      <c r="A206" s="186"/>
      <c r="B206" s="181"/>
      <c r="C206" s="183">
        <v>6050</v>
      </c>
      <c r="D206" s="171" t="s">
        <v>57</v>
      </c>
      <c r="E206" s="65">
        <v>135000</v>
      </c>
      <c r="F206" s="146">
        <v>950000</v>
      </c>
      <c r="G206" s="147">
        <v>0</v>
      </c>
      <c r="H206" s="25">
        <f t="shared" si="5"/>
        <v>1085000</v>
      </c>
    </row>
    <row r="207" spans="1:8" s="14" customFormat="1" ht="22.5">
      <c r="A207" s="186"/>
      <c r="B207" s="181"/>
      <c r="C207" s="183">
        <v>6058</v>
      </c>
      <c r="D207" s="171" t="s">
        <v>57</v>
      </c>
      <c r="E207" s="65">
        <v>3257214</v>
      </c>
      <c r="F207" s="146">
        <v>0</v>
      </c>
      <c r="G207" s="147">
        <v>1395334</v>
      </c>
      <c r="H207" s="25">
        <f t="shared" si="5"/>
        <v>1861880</v>
      </c>
    </row>
    <row r="208" spans="1:8" s="14" customFormat="1" ht="22.5">
      <c r="A208" s="191"/>
      <c r="B208" s="192"/>
      <c r="C208" s="183">
        <v>6059</v>
      </c>
      <c r="D208" s="171" t="s">
        <v>57</v>
      </c>
      <c r="E208" s="65">
        <v>1836500</v>
      </c>
      <c r="F208" s="146">
        <v>0</v>
      </c>
      <c r="G208" s="147">
        <v>39020</v>
      </c>
      <c r="H208" s="25">
        <f t="shared" si="5"/>
        <v>1797480</v>
      </c>
    </row>
    <row r="209" spans="1:8" s="14" customFormat="1" ht="12.75" hidden="1">
      <c r="A209" s="192">
        <v>630</v>
      </c>
      <c r="B209" s="192"/>
      <c r="C209" s="185"/>
      <c r="D209" s="169" t="s">
        <v>310</v>
      </c>
      <c r="E209" s="164"/>
      <c r="F209" s="81">
        <f>SUM(F210)</f>
        <v>0</v>
      </c>
      <c r="G209" s="81">
        <f>SUM(G210)</f>
        <v>0</v>
      </c>
      <c r="H209" s="24">
        <f>SUM(E209:F209,-IF(ISNUMBER(G209),G209,0))</f>
        <v>0</v>
      </c>
    </row>
    <row r="210" spans="1:8" s="19" customFormat="1" ht="22.5" hidden="1">
      <c r="A210" s="180"/>
      <c r="B210" s="64">
        <v>63003</v>
      </c>
      <c r="C210" s="64"/>
      <c r="D210" s="170" t="s">
        <v>311</v>
      </c>
      <c r="E210" s="164"/>
      <c r="F210" s="79">
        <f>SUM(F211:F211)</f>
        <v>0</v>
      </c>
      <c r="G210" s="79">
        <f>SUM(G211:G211)</f>
        <v>0</v>
      </c>
      <c r="H210" s="24">
        <f>SUM(E210:F210,-IF(ISNUMBER(G210),G210,0))</f>
        <v>0</v>
      </c>
    </row>
    <row r="211" spans="1:8" s="19" customFormat="1" ht="57.75" customHeight="1" hidden="1">
      <c r="A211" s="186"/>
      <c r="B211" s="180"/>
      <c r="C211" s="183">
        <v>6639</v>
      </c>
      <c r="D211" s="171" t="s">
        <v>312</v>
      </c>
      <c r="E211" s="166"/>
      <c r="F211" s="80"/>
      <c r="G211" s="3"/>
      <c r="H211" s="25">
        <f>SUM(E211:F211,-IF(ISNUMBER(G211),G211,0))</f>
        <v>0</v>
      </c>
    </row>
    <row r="212" spans="1:8" s="14" customFormat="1" ht="12.75">
      <c r="A212" s="180">
        <v>700</v>
      </c>
      <c r="B212" s="64"/>
      <c r="C212" s="185"/>
      <c r="D212" s="169" t="s">
        <v>93</v>
      </c>
      <c r="E212" s="164">
        <v>191195</v>
      </c>
      <c r="F212" s="82">
        <f>SUM(F213)</f>
        <v>28573</v>
      </c>
      <c r="G212" s="82">
        <f>SUM(G213)</f>
        <v>28573</v>
      </c>
      <c r="H212" s="24">
        <f t="shared" si="5"/>
        <v>191195</v>
      </c>
    </row>
    <row r="213" spans="1:8" s="19" customFormat="1" ht="20.25" customHeight="1">
      <c r="A213" s="180"/>
      <c r="B213" s="183">
        <v>70005</v>
      </c>
      <c r="C213" s="64"/>
      <c r="D213" s="170" t="s">
        <v>47</v>
      </c>
      <c r="E213" s="164">
        <v>191195</v>
      </c>
      <c r="F213" s="79">
        <f>SUM(F214:F226)</f>
        <v>28573</v>
      </c>
      <c r="G213" s="79">
        <f>SUM(G214:G226)</f>
        <v>28573</v>
      </c>
      <c r="H213" s="24">
        <f t="shared" si="5"/>
        <v>191195</v>
      </c>
    </row>
    <row r="214" spans="1:8" s="19" customFormat="1" ht="12.75">
      <c r="A214" s="181"/>
      <c r="B214" s="70"/>
      <c r="C214" s="187">
        <v>4110</v>
      </c>
      <c r="D214" s="188" t="s">
        <v>78</v>
      </c>
      <c r="E214" s="189">
        <v>0</v>
      </c>
      <c r="F214" s="156">
        <v>2187</v>
      </c>
      <c r="G214" s="157">
        <v>0</v>
      </c>
      <c r="H214" s="115">
        <f t="shared" si="5"/>
        <v>2187</v>
      </c>
    </row>
    <row r="215" spans="1:8" s="19" customFormat="1" ht="12.75">
      <c r="A215" s="181"/>
      <c r="B215" s="70"/>
      <c r="C215" s="183">
        <v>4120</v>
      </c>
      <c r="D215" s="171" t="s">
        <v>22</v>
      </c>
      <c r="E215" s="166">
        <v>0</v>
      </c>
      <c r="F215" s="80">
        <v>353</v>
      </c>
      <c r="G215" s="3">
        <v>0</v>
      </c>
      <c r="H215" s="25">
        <f t="shared" si="5"/>
        <v>353</v>
      </c>
    </row>
    <row r="216" spans="1:8" s="14" customFormat="1" ht="12.75">
      <c r="A216" s="181"/>
      <c r="B216" s="70"/>
      <c r="C216" s="183">
        <v>4170</v>
      </c>
      <c r="D216" s="171" t="s">
        <v>18</v>
      </c>
      <c r="E216" s="166">
        <v>0</v>
      </c>
      <c r="F216" s="146">
        <v>14393</v>
      </c>
      <c r="G216" s="147">
        <v>0</v>
      </c>
      <c r="H216" s="25">
        <f t="shared" si="5"/>
        <v>14393</v>
      </c>
    </row>
    <row r="217" spans="1:8" s="14" customFormat="1" ht="12.75" hidden="1">
      <c r="A217" s="181"/>
      <c r="B217" s="70"/>
      <c r="C217" s="183">
        <v>4260</v>
      </c>
      <c r="D217" s="171" t="s">
        <v>42</v>
      </c>
      <c r="E217" s="166"/>
      <c r="F217" s="146"/>
      <c r="G217" s="147"/>
      <c r="H217" s="25">
        <f t="shared" si="5"/>
        <v>0</v>
      </c>
    </row>
    <row r="218" spans="1:8" s="14" customFormat="1" ht="12.75">
      <c r="A218" s="181"/>
      <c r="B218" s="70"/>
      <c r="C218" s="183">
        <v>4270</v>
      </c>
      <c r="D218" s="171" t="s">
        <v>20</v>
      </c>
      <c r="E218" s="166">
        <v>18548</v>
      </c>
      <c r="F218" s="146">
        <v>0</v>
      </c>
      <c r="G218" s="147">
        <v>3548</v>
      </c>
      <c r="H218" s="25">
        <f t="shared" si="5"/>
        <v>15000</v>
      </c>
    </row>
    <row r="219" spans="1:8" s="14" customFormat="1" ht="12.75">
      <c r="A219" s="181"/>
      <c r="B219" s="70"/>
      <c r="C219" s="183">
        <v>4300</v>
      </c>
      <c r="D219" s="171" t="s">
        <v>21</v>
      </c>
      <c r="E219" s="65">
        <v>34124</v>
      </c>
      <c r="F219" s="146">
        <v>0</v>
      </c>
      <c r="G219" s="146">
        <f>6000+8385</f>
        <v>14385</v>
      </c>
      <c r="H219" s="25">
        <f t="shared" si="5"/>
        <v>19739</v>
      </c>
    </row>
    <row r="220" spans="1:8" s="14" customFormat="1" ht="22.5" hidden="1">
      <c r="A220" s="181"/>
      <c r="B220" s="70"/>
      <c r="C220" s="183">
        <v>4390</v>
      </c>
      <c r="D220" s="163" t="s">
        <v>104</v>
      </c>
      <c r="E220" s="65"/>
      <c r="F220" s="146"/>
      <c r="G220" s="146"/>
      <c r="H220" s="25">
        <f t="shared" si="5"/>
        <v>0</v>
      </c>
    </row>
    <row r="221" spans="1:8" s="14" customFormat="1" ht="33.75">
      <c r="A221" s="181"/>
      <c r="B221" s="70"/>
      <c r="C221" s="183">
        <v>4400</v>
      </c>
      <c r="D221" s="163" t="s">
        <v>204</v>
      </c>
      <c r="E221" s="65">
        <v>56470</v>
      </c>
      <c r="F221" s="146">
        <v>4000</v>
      </c>
      <c r="G221" s="147">
        <v>0</v>
      </c>
      <c r="H221" s="25">
        <f t="shared" si="5"/>
        <v>60470</v>
      </c>
    </row>
    <row r="222" spans="1:8" s="14" customFormat="1" ht="12.75" hidden="1">
      <c r="A222" s="181"/>
      <c r="B222" s="70"/>
      <c r="C222" s="183">
        <v>4430</v>
      </c>
      <c r="D222" s="171" t="s">
        <v>26</v>
      </c>
      <c r="E222" s="65"/>
      <c r="F222" s="146"/>
      <c r="G222" s="146"/>
      <c r="H222" s="25">
        <f t="shared" si="5"/>
        <v>0</v>
      </c>
    </row>
    <row r="223" spans="1:8" s="14" customFormat="1" ht="12.75">
      <c r="A223" s="181"/>
      <c r="B223" s="70"/>
      <c r="C223" s="183">
        <v>4480</v>
      </c>
      <c r="D223" s="171" t="s">
        <v>88</v>
      </c>
      <c r="E223" s="65">
        <v>5000</v>
      </c>
      <c r="F223" s="146">
        <v>0</v>
      </c>
      <c r="G223" s="147">
        <v>3000</v>
      </c>
      <c r="H223" s="25">
        <f t="shared" si="5"/>
        <v>2000</v>
      </c>
    </row>
    <row r="224" spans="1:8" s="14" customFormat="1" ht="12.75">
      <c r="A224" s="181"/>
      <c r="B224" s="70"/>
      <c r="C224" s="183">
        <v>4510</v>
      </c>
      <c r="D224" s="171" t="s">
        <v>116</v>
      </c>
      <c r="E224" s="65">
        <v>0</v>
      </c>
      <c r="F224" s="146">
        <v>7640</v>
      </c>
      <c r="G224" s="146">
        <v>0</v>
      </c>
      <c r="H224" s="25">
        <f t="shared" si="5"/>
        <v>7640</v>
      </c>
    </row>
    <row r="225" spans="1:8" s="14" customFormat="1" ht="22.5" customHeight="1" hidden="1">
      <c r="A225" s="181"/>
      <c r="B225" s="70"/>
      <c r="C225" s="183">
        <v>4590</v>
      </c>
      <c r="D225" s="190" t="s">
        <v>217</v>
      </c>
      <c r="E225" s="65"/>
      <c r="F225" s="146"/>
      <c r="G225" s="146"/>
      <c r="H225" s="25">
        <f t="shared" si="5"/>
        <v>0</v>
      </c>
    </row>
    <row r="226" spans="1:8" s="14" customFormat="1" ht="22.5">
      <c r="A226" s="192"/>
      <c r="B226" s="70"/>
      <c r="C226" s="183">
        <v>4610</v>
      </c>
      <c r="D226" s="163" t="s">
        <v>201</v>
      </c>
      <c r="E226" s="65">
        <v>7640</v>
      </c>
      <c r="F226" s="146">
        <v>0</v>
      </c>
      <c r="G226" s="146">
        <v>7640</v>
      </c>
      <c r="H226" s="25">
        <f t="shared" si="5"/>
        <v>0</v>
      </c>
    </row>
    <row r="227" spans="1:8" s="14" customFormat="1" ht="22.5" hidden="1">
      <c r="A227" s="186"/>
      <c r="B227" s="181"/>
      <c r="C227" s="183">
        <v>4700</v>
      </c>
      <c r="D227" s="163" t="s">
        <v>210</v>
      </c>
      <c r="E227" s="65"/>
      <c r="F227" s="146"/>
      <c r="G227" s="146"/>
      <c r="H227" s="25">
        <f t="shared" si="5"/>
        <v>0</v>
      </c>
    </row>
    <row r="228" spans="1:8" s="14" customFormat="1" ht="22.5" hidden="1">
      <c r="A228" s="191"/>
      <c r="B228" s="192"/>
      <c r="C228" s="183">
        <v>4750</v>
      </c>
      <c r="D228" s="171" t="s">
        <v>91</v>
      </c>
      <c r="E228" s="65"/>
      <c r="F228" s="146"/>
      <c r="G228" s="147"/>
      <c r="H228" s="25">
        <f>SUM(E228:F228,-IF(ISNUMBER(G228),G228,0))</f>
        <v>0</v>
      </c>
    </row>
    <row r="229" spans="1:8" s="14" customFormat="1" ht="12.75" hidden="1">
      <c r="A229" s="64">
        <v>710</v>
      </c>
      <c r="B229" s="64"/>
      <c r="C229" s="64"/>
      <c r="D229" s="170" t="s">
        <v>94</v>
      </c>
      <c r="E229" s="164"/>
      <c r="F229" s="81">
        <f>SUM(F230,F232,F234,F250)</f>
        <v>0</v>
      </c>
      <c r="G229" s="81">
        <f>SUM(G230,G232,G234,G250)</f>
        <v>0</v>
      </c>
      <c r="H229" s="24">
        <f>SUM(E229:F229,-IF(ISNUMBER(G229),G229,0))</f>
        <v>0</v>
      </c>
    </row>
    <row r="230" spans="1:8" s="14" customFormat="1" ht="16.5" customHeight="1" hidden="1">
      <c r="A230" s="180"/>
      <c r="B230" s="183">
        <v>71013</v>
      </c>
      <c r="C230" s="64"/>
      <c r="D230" s="170" t="s">
        <v>95</v>
      </c>
      <c r="E230" s="164"/>
      <c r="F230" s="81">
        <f>SUM(F231)</f>
        <v>0</v>
      </c>
      <c r="G230" s="81">
        <f>SUM(G231)</f>
        <v>0</v>
      </c>
      <c r="H230" s="24">
        <f>SUM(E230:F230,-IF(ISNUMBER(G230),G230,0))</f>
        <v>0</v>
      </c>
    </row>
    <row r="231" spans="1:8" s="14" customFormat="1" ht="12.75" hidden="1">
      <c r="A231" s="181"/>
      <c r="B231" s="183"/>
      <c r="C231" s="64">
        <v>4300</v>
      </c>
      <c r="D231" s="171" t="s">
        <v>21</v>
      </c>
      <c r="E231" s="65"/>
      <c r="F231" s="80"/>
      <c r="G231" s="3"/>
      <c r="H231" s="25">
        <f>SUM(E231:F231,-IF(ISNUMBER(G231),G231,0))</f>
        <v>0</v>
      </c>
    </row>
    <row r="232" spans="1:8" s="14" customFormat="1" ht="22.5" hidden="1">
      <c r="A232" s="181"/>
      <c r="B232" s="183">
        <v>71014</v>
      </c>
      <c r="C232" s="64"/>
      <c r="D232" s="170" t="s">
        <v>96</v>
      </c>
      <c r="E232" s="164"/>
      <c r="F232" s="81">
        <f>SUM(F233)</f>
        <v>0</v>
      </c>
      <c r="G232" s="81">
        <f>SUM(G233)</f>
        <v>0</v>
      </c>
      <c r="H232" s="24">
        <f>SUM(E232:F232,-IF(ISNUMBER(G232),G232,0))</f>
        <v>0</v>
      </c>
    </row>
    <row r="233" spans="1:8" s="14" customFormat="1" ht="12.75" hidden="1">
      <c r="A233" s="181"/>
      <c r="B233" s="183"/>
      <c r="C233" s="64">
        <v>4300</v>
      </c>
      <c r="D233" s="171" t="s">
        <v>21</v>
      </c>
      <c r="E233" s="65"/>
      <c r="F233" s="80"/>
      <c r="G233" s="3"/>
      <c r="H233" s="25">
        <f aca="true" t="shared" si="6" ref="H233:H243">SUM(E233:F233,-IF(ISNUMBER(G233),G233,0))</f>
        <v>0</v>
      </c>
    </row>
    <row r="234" spans="1:8" s="14" customFormat="1" ht="12.75" hidden="1">
      <c r="A234" s="181"/>
      <c r="B234" s="64">
        <v>71015</v>
      </c>
      <c r="C234" s="64"/>
      <c r="D234" s="170" t="s">
        <v>97</v>
      </c>
      <c r="E234" s="164"/>
      <c r="F234" s="81">
        <f>SUM(F235:F249)</f>
        <v>0</v>
      </c>
      <c r="G234" s="81">
        <f>SUM(G235:G249)</f>
        <v>0</v>
      </c>
      <c r="H234" s="24">
        <f t="shared" si="6"/>
        <v>0</v>
      </c>
    </row>
    <row r="235" spans="1:8" s="14" customFormat="1" ht="22.5" hidden="1">
      <c r="A235" s="186"/>
      <c r="B235" s="180"/>
      <c r="C235" s="183">
        <v>4010</v>
      </c>
      <c r="D235" s="171" t="s">
        <v>19</v>
      </c>
      <c r="E235" s="65"/>
      <c r="F235" s="146"/>
      <c r="G235" s="147"/>
      <c r="H235" s="25">
        <f t="shared" si="6"/>
        <v>0</v>
      </c>
    </row>
    <row r="236" spans="1:8" s="14" customFormat="1" ht="22.5" hidden="1">
      <c r="A236" s="186"/>
      <c r="B236" s="181"/>
      <c r="C236" s="183">
        <v>4020</v>
      </c>
      <c r="D236" s="171" t="s">
        <v>64</v>
      </c>
      <c r="E236" s="65"/>
      <c r="F236" s="146"/>
      <c r="G236" s="147"/>
      <c r="H236" s="25">
        <f t="shared" si="6"/>
        <v>0</v>
      </c>
    </row>
    <row r="237" spans="1:8" s="14" customFormat="1" ht="12.75" hidden="1">
      <c r="A237" s="186"/>
      <c r="B237" s="181"/>
      <c r="C237" s="183">
        <v>4040</v>
      </c>
      <c r="D237" s="171" t="s">
        <v>98</v>
      </c>
      <c r="E237" s="65"/>
      <c r="F237" s="146"/>
      <c r="G237" s="147"/>
      <c r="H237" s="25">
        <f t="shared" si="6"/>
        <v>0</v>
      </c>
    </row>
    <row r="238" spans="1:8" s="14" customFormat="1" ht="12.75" hidden="1">
      <c r="A238" s="186"/>
      <c r="B238" s="181"/>
      <c r="C238" s="183">
        <v>4110</v>
      </c>
      <c r="D238" s="171" t="s">
        <v>78</v>
      </c>
      <c r="E238" s="65"/>
      <c r="F238" s="146"/>
      <c r="G238" s="147"/>
      <c r="H238" s="25">
        <f t="shared" si="6"/>
        <v>0</v>
      </c>
    </row>
    <row r="239" spans="1:8" s="14" customFormat="1" ht="12.75" hidden="1">
      <c r="A239" s="186"/>
      <c r="B239" s="181"/>
      <c r="C239" s="183">
        <v>4120</v>
      </c>
      <c r="D239" s="171" t="s">
        <v>22</v>
      </c>
      <c r="E239" s="65"/>
      <c r="F239" s="146"/>
      <c r="G239" s="147"/>
      <c r="H239" s="25">
        <f t="shared" si="6"/>
        <v>0</v>
      </c>
    </row>
    <row r="240" spans="1:8" s="14" customFormat="1" ht="12.75" hidden="1">
      <c r="A240" s="186"/>
      <c r="B240" s="181"/>
      <c r="C240" s="183">
        <v>4170</v>
      </c>
      <c r="D240" s="171" t="s">
        <v>18</v>
      </c>
      <c r="E240" s="65"/>
      <c r="F240" s="146"/>
      <c r="G240" s="146"/>
      <c r="H240" s="25">
        <f t="shared" si="6"/>
        <v>0</v>
      </c>
    </row>
    <row r="241" spans="1:8" s="14" customFormat="1" ht="12.75" hidden="1">
      <c r="A241" s="186"/>
      <c r="B241" s="181"/>
      <c r="C241" s="183">
        <v>4210</v>
      </c>
      <c r="D241" s="171" t="s">
        <v>24</v>
      </c>
      <c r="E241" s="65"/>
      <c r="F241" s="146"/>
      <c r="G241" s="147"/>
      <c r="H241" s="25">
        <f t="shared" si="6"/>
        <v>0</v>
      </c>
    </row>
    <row r="242" spans="1:8" s="19" customFormat="1" ht="12.75" hidden="1">
      <c r="A242" s="186"/>
      <c r="B242" s="181"/>
      <c r="C242" s="183">
        <v>4270</v>
      </c>
      <c r="D242" s="171" t="s">
        <v>20</v>
      </c>
      <c r="E242" s="65"/>
      <c r="F242" s="146"/>
      <c r="G242" s="146"/>
      <c r="H242" s="25">
        <f t="shared" si="6"/>
        <v>0</v>
      </c>
    </row>
    <row r="243" spans="1:8" s="19" customFormat="1" ht="12.75" hidden="1">
      <c r="A243" s="186"/>
      <c r="B243" s="181"/>
      <c r="C243" s="183">
        <v>4300</v>
      </c>
      <c r="D243" s="171" t="s">
        <v>21</v>
      </c>
      <c r="E243" s="65"/>
      <c r="F243" s="146"/>
      <c r="G243" s="146"/>
      <c r="H243" s="25">
        <f t="shared" si="6"/>
        <v>0</v>
      </c>
    </row>
    <row r="244" spans="1:8" s="19" customFormat="1" ht="33.75" hidden="1">
      <c r="A244" s="186"/>
      <c r="B244" s="181"/>
      <c r="C244" s="183">
        <v>4370</v>
      </c>
      <c r="D244" s="184" t="s">
        <v>205</v>
      </c>
      <c r="E244" s="65"/>
      <c r="F244" s="146"/>
      <c r="G244" s="147"/>
      <c r="H244" s="25">
        <f aca="true" t="shared" si="7" ref="H244:H258">SUM(E244:F244,-IF(ISNUMBER(G244),G244,0))</f>
        <v>0</v>
      </c>
    </row>
    <row r="245" spans="1:8" s="19" customFormat="1" ht="12.75" hidden="1">
      <c r="A245" s="186"/>
      <c r="B245" s="181"/>
      <c r="C245" s="183">
        <v>4410</v>
      </c>
      <c r="D245" s="171" t="s">
        <v>39</v>
      </c>
      <c r="E245" s="165"/>
      <c r="F245" s="146"/>
      <c r="G245" s="147"/>
      <c r="H245" s="25">
        <f t="shared" si="7"/>
        <v>0</v>
      </c>
    </row>
    <row r="246" spans="1:8" s="19" customFormat="1" ht="12.75" hidden="1">
      <c r="A246" s="186"/>
      <c r="B246" s="181"/>
      <c r="C246" s="183">
        <v>4430</v>
      </c>
      <c r="D246" s="171" t="s">
        <v>26</v>
      </c>
      <c r="E246" s="65"/>
      <c r="F246" s="146"/>
      <c r="G246" s="146"/>
      <c r="H246" s="25">
        <f t="shared" si="7"/>
        <v>0</v>
      </c>
    </row>
    <row r="247" spans="1:8" s="19" customFormat="1" ht="22.5" hidden="1">
      <c r="A247" s="186"/>
      <c r="B247" s="181"/>
      <c r="C247" s="183">
        <v>4440</v>
      </c>
      <c r="D247" s="171" t="s">
        <v>67</v>
      </c>
      <c r="E247" s="65"/>
      <c r="F247" s="146"/>
      <c r="G247" s="147"/>
      <c r="H247" s="25">
        <f t="shared" si="7"/>
        <v>0</v>
      </c>
    </row>
    <row r="248" spans="1:8" s="19" customFormat="1" ht="33.75" hidden="1">
      <c r="A248" s="186"/>
      <c r="B248" s="181"/>
      <c r="C248" s="183">
        <v>4740</v>
      </c>
      <c r="D248" s="184" t="s">
        <v>90</v>
      </c>
      <c r="E248" s="65"/>
      <c r="F248" s="146"/>
      <c r="G248" s="146"/>
      <c r="H248" s="25">
        <f t="shared" si="7"/>
        <v>0</v>
      </c>
    </row>
    <row r="249" spans="1:8" s="19" customFormat="1" ht="22.5" hidden="1">
      <c r="A249" s="186"/>
      <c r="B249" s="181"/>
      <c r="C249" s="183">
        <v>4750</v>
      </c>
      <c r="D249" s="184" t="s">
        <v>91</v>
      </c>
      <c r="E249" s="65"/>
      <c r="F249" s="146"/>
      <c r="G249" s="147"/>
      <c r="H249" s="25">
        <f t="shared" si="7"/>
        <v>0</v>
      </c>
    </row>
    <row r="250" spans="1:8" s="19" customFormat="1" ht="12.75" hidden="1">
      <c r="A250" s="181"/>
      <c r="B250" s="64">
        <v>71035</v>
      </c>
      <c r="C250" s="64"/>
      <c r="D250" s="170" t="s">
        <v>99</v>
      </c>
      <c r="E250" s="164"/>
      <c r="F250" s="81">
        <f>SUM(F251)</f>
        <v>0</v>
      </c>
      <c r="G250" s="81">
        <f>SUM(G251)</f>
        <v>0</v>
      </c>
      <c r="H250" s="24">
        <f t="shared" si="7"/>
        <v>0</v>
      </c>
    </row>
    <row r="251" spans="1:8" s="19" customFormat="1" ht="12.75" hidden="1">
      <c r="A251" s="192"/>
      <c r="B251" s="183"/>
      <c r="C251" s="64">
        <v>4300</v>
      </c>
      <c r="D251" s="171" t="s">
        <v>21</v>
      </c>
      <c r="E251" s="65"/>
      <c r="F251" s="80"/>
      <c r="G251" s="3"/>
      <c r="H251" s="25">
        <f t="shared" si="7"/>
        <v>0</v>
      </c>
    </row>
    <row r="252" spans="1:8" s="19" customFormat="1" ht="12.75">
      <c r="A252" s="64">
        <v>750</v>
      </c>
      <c r="B252" s="64"/>
      <c r="C252" s="64"/>
      <c r="D252" s="170" t="s">
        <v>31</v>
      </c>
      <c r="E252" s="164">
        <v>6996139</v>
      </c>
      <c r="F252" s="81">
        <f>SUM(F253,F265,F267,F280,F311,F323,F326)</f>
        <v>13552</v>
      </c>
      <c r="G252" s="81">
        <f>SUM(G253,G265,G267,G280,G311,G323,G326)</f>
        <v>13552</v>
      </c>
      <c r="H252" s="24">
        <f t="shared" si="7"/>
        <v>6996139</v>
      </c>
    </row>
    <row r="253" spans="1:8" s="19" customFormat="1" ht="12.75" hidden="1">
      <c r="A253" s="180"/>
      <c r="B253" s="64">
        <v>75011</v>
      </c>
      <c r="C253" s="64"/>
      <c r="D253" s="170" t="s">
        <v>32</v>
      </c>
      <c r="E253" s="164"/>
      <c r="F253" s="81">
        <f>SUM(F254:F264)</f>
        <v>0</v>
      </c>
      <c r="G253" s="81">
        <f>SUM(G254:G264)</f>
        <v>0</v>
      </c>
      <c r="H253" s="24">
        <f t="shared" si="7"/>
        <v>0</v>
      </c>
    </row>
    <row r="254" spans="1:8" s="19" customFormat="1" ht="22.5" hidden="1">
      <c r="A254" s="193"/>
      <c r="B254" s="180"/>
      <c r="C254" s="183">
        <v>4010</v>
      </c>
      <c r="D254" s="171" t="s">
        <v>19</v>
      </c>
      <c r="E254" s="65"/>
      <c r="F254" s="80"/>
      <c r="G254" s="3"/>
      <c r="H254" s="25">
        <f t="shared" si="7"/>
        <v>0</v>
      </c>
    </row>
    <row r="255" spans="1:8" s="19" customFormat="1" ht="12.75" hidden="1">
      <c r="A255" s="193"/>
      <c r="B255" s="181"/>
      <c r="C255" s="194">
        <v>4040</v>
      </c>
      <c r="D255" s="171" t="s">
        <v>98</v>
      </c>
      <c r="E255" s="65"/>
      <c r="F255" s="80"/>
      <c r="G255" s="3"/>
      <c r="H255" s="25">
        <f t="shared" si="7"/>
        <v>0</v>
      </c>
    </row>
    <row r="256" spans="1:8" s="19" customFormat="1" ht="12.75" hidden="1">
      <c r="A256" s="193"/>
      <c r="B256" s="181"/>
      <c r="C256" s="183">
        <v>4110</v>
      </c>
      <c r="D256" s="171" t="s">
        <v>78</v>
      </c>
      <c r="E256" s="65"/>
      <c r="F256" s="80"/>
      <c r="G256" s="3"/>
      <c r="H256" s="25">
        <f t="shared" si="7"/>
        <v>0</v>
      </c>
    </row>
    <row r="257" spans="1:8" s="19" customFormat="1" ht="12.75" hidden="1">
      <c r="A257" s="193"/>
      <c r="B257" s="181"/>
      <c r="C257" s="183">
        <v>4120</v>
      </c>
      <c r="D257" s="171" t="s">
        <v>22</v>
      </c>
      <c r="E257" s="65"/>
      <c r="F257" s="80"/>
      <c r="G257" s="3"/>
      <c r="H257" s="25">
        <f t="shared" si="7"/>
        <v>0</v>
      </c>
    </row>
    <row r="258" spans="1:8" s="19" customFormat="1" ht="12.75" hidden="1">
      <c r="A258" s="193"/>
      <c r="B258" s="181"/>
      <c r="C258" s="183">
        <v>4210</v>
      </c>
      <c r="D258" s="171" t="s">
        <v>24</v>
      </c>
      <c r="E258" s="65"/>
      <c r="F258" s="80"/>
      <c r="G258" s="3"/>
      <c r="H258" s="25">
        <f t="shared" si="7"/>
        <v>0</v>
      </c>
    </row>
    <row r="259" spans="1:8" s="19" customFormat="1" ht="12.75" hidden="1">
      <c r="A259" s="193"/>
      <c r="B259" s="181"/>
      <c r="C259" s="183">
        <v>4300</v>
      </c>
      <c r="D259" s="171" t="s">
        <v>21</v>
      </c>
      <c r="E259" s="65"/>
      <c r="F259" s="80"/>
      <c r="G259" s="3"/>
      <c r="H259" s="25">
        <f aca="true" t="shared" si="8" ref="H259:H269">SUM(E259:F259,-IF(ISNUMBER(G259),G259,0))</f>
        <v>0</v>
      </c>
    </row>
    <row r="260" spans="1:8" s="19" customFormat="1" ht="33.75" hidden="1">
      <c r="A260" s="193"/>
      <c r="B260" s="181"/>
      <c r="C260" s="183">
        <v>4370</v>
      </c>
      <c r="D260" s="184" t="s">
        <v>205</v>
      </c>
      <c r="E260" s="65"/>
      <c r="F260" s="79"/>
      <c r="G260" s="2"/>
      <c r="H260" s="25">
        <f t="shared" si="8"/>
        <v>0</v>
      </c>
    </row>
    <row r="261" spans="1:8" s="19" customFormat="1" ht="12.75" hidden="1">
      <c r="A261" s="193"/>
      <c r="B261" s="181"/>
      <c r="C261" s="183">
        <v>4410</v>
      </c>
      <c r="D261" s="184" t="s">
        <v>39</v>
      </c>
      <c r="E261" s="65"/>
      <c r="F261" s="155"/>
      <c r="G261" s="155"/>
      <c r="H261" s="115">
        <f t="shared" si="8"/>
        <v>0</v>
      </c>
    </row>
    <row r="262" spans="1:8" s="19" customFormat="1" ht="12.75" hidden="1">
      <c r="A262" s="193"/>
      <c r="B262" s="181"/>
      <c r="C262" s="183">
        <v>4430</v>
      </c>
      <c r="D262" s="184" t="s">
        <v>26</v>
      </c>
      <c r="E262" s="65"/>
      <c r="F262" s="80"/>
      <c r="G262" s="3"/>
      <c r="H262" s="25">
        <f t="shared" si="8"/>
        <v>0</v>
      </c>
    </row>
    <row r="263" spans="1:8" s="19" customFormat="1" ht="22.5" hidden="1">
      <c r="A263" s="193"/>
      <c r="B263" s="181"/>
      <c r="C263" s="183">
        <v>4440</v>
      </c>
      <c r="D263" s="184" t="s">
        <v>67</v>
      </c>
      <c r="E263" s="65"/>
      <c r="F263" s="156"/>
      <c r="G263" s="157"/>
      <c r="H263" s="115">
        <f t="shared" si="8"/>
        <v>0</v>
      </c>
    </row>
    <row r="264" spans="1:8" s="19" customFormat="1" ht="33.75" hidden="1">
      <c r="A264" s="193"/>
      <c r="B264" s="192"/>
      <c r="C264" s="183">
        <v>4740</v>
      </c>
      <c r="D264" s="184" t="s">
        <v>90</v>
      </c>
      <c r="E264" s="65"/>
      <c r="F264" s="79"/>
      <c r="G264" s="2"/>
      <c r="H264" s="25">
        <f t="shared" si="8"/>
        <v>0</v>
      </c>
    </row>
    <row r="265" spans="1:8" s="19" customFormat="1" ht="12.75" hidden="1">
      <c r="A265" s="181"/>
      <c r="B265" s="64">
        <v>75018</v>
      </c>
      <c r="C265" s="64"/>
      <c r="D265" s="170" t="s">
        <v>100</v>
      </c>
      <c r="E265" s="164"/>
      <c r="F265" s="81">
        <f>SUM(F266)</f>
        <v>0</v>
      </c>
      <c r="G265" s="81">
        <f>SUM(G266)</f>
        <v>0</v>
      </c>
      <c r="H265" s="24">
        <f t="shared" si="8"/>
        <v>0</v>
      </c>
    </row>
    <row r="266" spans="1:8" s="19" customFormat="1" ht="45" hidden="1">
      <c r="A266" s="195"/>
      <c r="B266" s="183"/>
      <c r="C266" s="64">
        <v>2330</v>
      </c>
      <c r="D266" s="171" t="s">
        <v>101</v>
      </c>
      <c r="E266" s="65"/>
      <c r="F266" s="80"/>
      <c r="G266" s="3"/>
      <c r="H266" s="25">
        <f t="shared" si="8"/>
        <v>0</v>
      </c>
    </row>
    <row r="267" spans="1:8" s="19" customFormat="1" ht="12.75" hidden="1">
      <c r="A267" s="195"/>
      <c r="B267" s="182">
        <v>75019</v>
      </c>
      <c r="C267" s="64"/>
      <c r="D267" s="170" t="s">
        <v>102</v>
      </c>
      <c r="E267" s="164"/>
      <c r="F267" s="81">
        <f>SUM(F268:F279)</f>
        <v>0</v>
      </c>
      <c r="G267" s="81">
        <f>SUM(G268:G279)</f>
        <v>0</v>
      </c>
      <c r="H267" s="24">
        <f t="shared" si="8"/>
        <v>0</v>
      </c>
    </row>
    <row r="268" spans="1:8" s="19" customFormat="1" ht="22.5" hidden="1">
      <c r="A268" s="186"/>
      <c r="B268" s="180"/>
      <c r="C268" s="183">
        <v>3030</v>
      </c>
      <c r="D268" s="171" t="s">
        <v>54</v>
      </c>
      <c r="E268" s="65"/>
      <c r="F268" s="80"/>
      <c r="G268" s="3"/>
      <c r="H268" s="25">
        <f t="shared" si="8"/>
        <v>0</v>
      </c>
    </row>
    <row r="269" spans="1:8" s="19" customFormat="1" ht="12.75" hidden="1">
      <c r="A269" s="193"/>
      <c r="B269" s="181"/>
      <c r="C269" s="183">
        <v>4170</v>
      </c>
      <c r="D269" s="171" t="s">
        <v>18</v>
      </c>
      <c r="E269" s="65"/>
      <c r="F269" s="80"/>
      <c r="G269" s="3"/>
      <c r="H269" s="25">
        <f t="shared" si="8"/>
        <v>0</v>
      </c>
    </row>
    <row r="270" spans="1:8" s="19" customFormat="1" ht="12.75" hidden="1">
      <c r="A270" s="193"/>
      <c r="B270" s="181"/>
      <c r="C270" s="183">
        <v>4210</v>
      </c>
      <c r="D270" s="171" t="s">
        <v>24</v>
      </c>
      <c r="E270" s="65"/>
      <c r="F270" s="79"/>
      <c r="G270" s="2"/>
      <c r="H270" s="25">
        <f aca="true" t="shared" si="9" ref="H270:H278">SUM(E270:F270,-IF(ISNUMBER(G270),G270,0))</f>
        <v>0</v>
      </c>
    </row>
    <row r="271" spans="1:8" s="19" customFormat="1" ht="12.75" hidden="1">
      <c r="A271" s="193"/>
      <c r="B271" s="181"/>
      <c r="C271" s="183">
        <v>4300</v>
      </c>
      <c r="D271" s="171" t="s">
        <v>21</v>
      </c>
      <c r="E271" s="65"/>
      <c r="F271" s="80"/>
      <c r="G271" s="3"/>
      <c r="H271" s="25">
        <f t="shared" si="9"/>
        <v>0</v>
      </c>
    </row>
    <row r="272" spans="1:8" s="19" customFormat="1" ht="33.75" hidden="1">
      <c r="A272" s="193"/>
      <c r="B272" s="181"/>
      <c r="C272" s="183">
        <v>4360</v>
      </c>
      <c r="D272" s="171" t="s">
        <v>85</v>
      </c>
      <c r="E272" s="65"/>
      <c r="F272" s="80"/>
      <c r="G272" s="3"/>
      <c r="H272" s="25">
        <f t="shared" si="9"/>
        <v>0</v>
      </c>
    </row>
    <row r="273" spans="1:8" s="19" customFormat="1" ht="33.75" hidden="1">
      <c r="A273" s="193"/>
      <c r="B273" s="181"/>
      <c r="C273" s="183">
        <v>4370</v>
      </c>
      <c r="D273" s="171" t="s">
        <v>86</v>
      </c>
      <c r="E273" s="65"/>
      <c r="F273" s="80"/>
      <c r="G273" s="3"/>
      <c r="H273" s="25">
        <f t="shared" si="9"/>
        <v>0</v>
      </c>
    </row>
    <row r="274" spans="1:8" s="19" customFormat="1" ht="12.75" hidden="1">
      <c r="A274" s="193"/>
      <c r="B274" s="181"/>
      <c r="C274" s="183">
        <v>4410</v>
      </c>
      <c r="D274" s="171" t="s">
        <v>39</v>
      </c>
      <c r="E274" s="65"/>
      <c r="F274" s="80"/>
      <c r="G274" s="3"/>
      <c r="H274" s="25">
        <f t="shared" si="9"/>
        <v>0</v>
      </c>
    </row>
    <row r="275" spans="1:8" s="19" customFormat="1" ht="12.75" hidden="1">
      <c r="A275" s="193"/>
      <c r="B275" s="181"/>
      <c r="C275" s="183">
        <v>4420</v>
      </c>
      <c r="D275" s="171" t="s">
        <v>40</v>
      </c>
      <c r="E275" s="65"/>
      <c r="F275" s="80"/>
      <c r="G275" s="3"/>
      <c r="H275" s="25">
        <f t="shared" si="9"/>
        <v>0</v>
      </c>
    </row>
    <row r="276" spans="1:8" s="19" customFormat="1" ht="12.75" hidden="1">
      <c r="A276" s="193"/>
      <c r="B276" s="181"/>
      <c r="C276" s="183">
        <v>4430</v>
      </c>
      <c r="D276" s="171" t="s">
        <v>26</v>
      </c>
      <c r="E276" s="65"/>
      <c r="F276" s="80"/>
      <c r="G276" s="3"/>
      <c r="H276" s="25">
        <f t="shared" si="9"/>
        <v>0</v>
      </c>
    </row>
    <row r="277" spans="1:8" s="19" customFormat="1" ht="22.5" hidden="1">
      <c r="A277" s="193"/>
      <c r="B277" s="181"/>
      <c r="C277" s="183">
        <v>4700</v>
      </c>
      <c r="D277" s="171" t="s">
        <v>89</v>
      </c>
      <c r="E277" s="65"/>
      <c r="F277" s="80"/>
      <c r="G277" s="3"/>
      <c r="H277" s="25">
        <f t="shared" si="9"/>
        <v>0</v>
      </c>
    </row>
    <row r="278" spans="1:8" s="19" customFormat="1" ht="33.75" hidden="1">
      <c r="A278" s="193"/>
      <c r="B278" s="181"/>
      <c r="C278" s="183">
        <v>4740</v>
      </c>
      <c r="D278" s="171" t="s">
        <v>90</v>
      </c>
      <c r="E278" s="65"/>
      <c r="F278" s="80"/>
      <c r="G278" s="3"/>
      <c r="H278" s="25">
        <f t="shared" si="9"/>
        <v>0</v>
      </c>
    </row>
    <row r="279" spans="1:8" s="19" customFormat="1" ht="22.5" hidden="1">
      <c r="A279" s="193"/>
      <c r="B279" s="192"/>
      <c r="C279" s="183">
        <v>4750</v>
      </c>
      <c r="D279" s="171" t="s">
        <v>91</v>
      </c>
      <c r="E279" s="65"/>
      <c r="F279" s="79"/>
      <c r="G279" s="2"/>
      <c r="H279" s="25">
        <f aca="true" t="shared" si="10" ref="H279:H287">SUM(E279:F279,-IF(ISNUMBER(G279),G279,0))</f>
        <v>0</v>
      </c>
    </row>
    <row r="280" spans="1:8" s="19" customFormat="1" ht="12.75">
      <c r="A280" s="195"/>
      <c r="B280" s="64">
        <v>75020</v>
      </c>
      <c r="C280" s="64"/>
      <c r="D280" s="170" t="s">
        <v>33</v>
      </c>
      <c r="E280" s="164">
        <v>6289643</v>
      </c>
      <c r="F280" s="81">
        <f>SUM(F288:F310)</f>
        <v>13552</v>
      </c>
      <c r="G280" s="81">
        <f>SUM(G288:G310)</f>
        <v>13552</v>
      </c>
      <c r="H280" s="24">
        <f t="shared" si="10"/>
        <v>6289643</v>
      </c>
    </row>
    <row r="281" spans="1:8" s="19" customFormat="1" ht="22.5" hidden="1">
      <c r="A281" s="193"/>
      <c r="B281" s="180"/>
      <c r="C281" s="183">
        <v>3020</v>
      </c>
      <c r="D281" s="171" t="s">
        <v>56</v>
      </c>
      <c r="E281" s="65"/>
      <c r="F281" s="80"/>
      <c r="G281" s="3"/>
      <c r="H281" s="25">
        <f t="shared" si="10"/>
        <v>0</v>
      </c>
    </row>
    <row r="282" spans="1:8" s="19" customFormat="1" ht="22.5" hidden="1">
      <c r="A282" s="193"/>
      <c r="B282" s="181"/>
      <c r="C282" s="183">
        <v>4010</v>
      </c>
      <c r="D282" s="171" t="s">
        <v>19</v>
      </c>
      <c r="E282" s="65"/>
      <c r="F282" s="146"/>
      <c r="G282" s="147"/>
      <c r="H282" s="25">
        <f>SUM(E282:F282,-IF(ISNUMBER(G282),G282,0))</f>
        <v>0</v>
      </c>
    </row>
    <row r="283" spans="1:8" s="19" customFormat="1" ht="12.75" hidden="1">
      <c r="A283" s="193"/>
      <c r="B283" s="181"/>
      <c r="C283" s="183">
        <v>4040</v>
      </c>
      <c r="D283" s="171" t="s">
        <v>83</v>
      </c>
      <c r="E283" s="65"/>
      <c r="F283" s="80"/>
      <c r="G283" s="3"/>
      <c r="H283" s="25">
        <f t="shared" si="10"/>
        <v>0</v>
      </c>
    </row>
    <row r="284" spans="1:8" s="19" customFormat="1" ht="12.75" hidden="1">
      <c r="A284" s="193"/>
      <c r="B284" s="181"/>
      <c r="C284" s="183">
        <v>4110</v>
      </c>
      <c r="D284" s="171" t="s">
        <v>78</v>
      </c>
      <c r="E284" s="65"/>
      <c r="F284" s="80"/>
      <c r="G284" s="3"/>
      <c r="H284" s="25">
        <f t="shared" si="10"/>
        <v>0</v>
      </c>
    </row>
    <row r="285" spans="1:8" s="19" customFormat="1" ht="12.75" hidden="1">
      <c r="A285" s="193"/>
      <c r="B285" s="181"/>
      <c r="C285" s="183">
        <v>4120</v>
      </c>
      <c r="D285" s="171" t="s">
        <v>22</v>
      </c>
      <c r="E285" s="65"/>
      <c r="F285" s="80"/>
      <c r="G285" s="3"/>
      <c r="H285" s="25">
        <f t="shared" si="10"/>
        <v>0</v>
      </c>
    </row>
    <row r="286" spans="1:8" s="19" customFormat="1" ht="33.75" hidden="1">
      <c r="A286" s="193"/>
      <c r="B286" s="181"/>
      <c r="C286" s="183">
        <v>4140</v>
      </c>
      <c r="D286" s="171" t="s">
        <v>84</v>
      </c>
      <c r="E286" s="65"/>
      <c r="F286" s="80"/>
      <c r="G286" s="3"/>
      <c r="H286" s="25">
        <f t="shared" si="10"/>
        <v>0</v>
      </c>
    </row>
    <row r="287" spans="1:8" s="19" customFormat="1" ht="12.75" hidden="1">
      <c r="A287" s="193"/>
      <c r="B287" s="181"/>
      <c r="C287" s="183">
        <v>4170</v>
      </c>
      <c r="D287" s="171" t="s">
        <v>18</v>
      </c>
      <c r="E287" s="65"/>
      <c r="F287" s="80"/>
      <c r="G287" s="3"/>
      <c r="H287" s="25">
        <f t="shared" si="10"/>
        <v>0</v>
      </c>
    </row>
    <row r="288" spans="1:8" s="14" customFormat="1" ht="12.75">
      <c r="A288" s="193"/>
      <c r="B288" s="181"/>
      <c r="C288" s="183">
        <v>4210</v>
      </c>
      <c r="D288" s="171" t="s">
        <v>24</v>
      </c>
      <c r="E288" s="65">
        <v>865861</v>
      </c>
      <c r="F288" s="80">
        <v>8352</v>
      </c>
      <c r="G288" s="3">
        <v>0</v>
      </c>
      <c r="H288" s="25">
        <f aca="true" t="shared" si="11" ref="H288:H299">SUM(E288:F288,-IF(ISNUMBER(G288),G288,0))</f>
        <v>874213</v>
      </c>
    </row>
    <row r="289" spans="1:8" s="14" customFormat="1" ht="12.75" hidden="1">
      <c r="A289" s="193"/>
      <c r="B289" s="181"/>
      <c r="C289" s="183">
        <v>4260</v>
      </c>
      <c r="D289" s="171" t="s">
        <v>42</v>
      </c>
      <c r="E289" s="65"/>
      <c r="F289" s="79"/>
      <c r="G289" s="2"/>
      <c r="H289" s="25">
        <f t="shared" si="11"/>
        <v>0</v>
      </c>
    </row>
    <row r="290" spans="1:8" s="14" customFormat="1" ht="12.75" hidden="1">
      <c r="A290" s="193"/>
      <c r="B290" s="181"/>
      <c r="C290" s="183">
        <v>4270</v>
      </c>
      <c r="D290" s="171" t="s">
        <v>20</v>
      </c>
      <c r="E290" s="65"/>
      <c r="F290" s="80"/>
      <c r="G290" s="3"/>
      <c r="H290" s="25">
        <f t="shared" si="11"/>
        <v>0</v>
      </c>
    </row>
    <row r="291" spans="1:8" s="14" customFormat="1" ht="12.75" hidden="1">
      <c r="A291" s="193"/>
      <c r="B291" s="181"/>
      <c r="C291" s="183">
        <v>4280</v>
      </c>
      <c r="D291" s="171" t="s">
        <v>46</v>
      </c>
      <c r="E291" s="65"/>
      <c r="F291" s="81"/>
      <c r="G291" s="81"/>
      <c r="H291" s="25">
        <f t="shared" si="11"/>
        <v>0</v>
      </c>
    </row>
    <row r="292" spans="1:8" s="14" customFormat="1" ht="12.75" hidden="1">
      <c r="A292" s="193"/>
      <c r="B292" s="181"/>
      <c r="C292" s="183">
        <v>4300</v>
      </c>
      <c r="D292" s="171" t="s">
        <v>21</v>
      </c>
      <c r="E292" s="65"/>
      <c r="F292" s="146"/>
      <c r="G292" s="147"/>
      <c r="H292" s="25">
        <f t="shared" si="11"/>
        <v>0</v>
      </c>
    </row>
    <row r="293" spans="1:8" s="14" customFormat="1" ht="12.75" hidden="1">
      <c r="A293" s="193"/>
      <c r="B293" s="181"/>
      <c r="C293" s="183">
        <v>4350</v>
      </c>
      <c r="D293" s="171" t="s">
        <v>66</v>
      </c>
      <c r="E293" s="65"/>
      <c r="F293" s="80"/>
      <c r="G293" s="3"/>
      <c r="H293" s="25">
        <f t="shared" si="11"/>
        <v>0</v>
      </c>
    </row>
    <row r="294" spans="1:8" s="14" customFormat="1" ht="33.75" hidden="1">
      <c r="A294" s="186"/>
      <c r="B294" s="181"/>
      <c r="C294" s="183">
        <v>4360</v>
      </c>
      <c r="D294" s="171" t="s">
        <v>85</v>
      </c>
      <c r="E294" s="65"/>
      <c r="F294" s="80"/>
      <c r="G294" s="3"/>
      <c r="H294" s="25">
        <f t="shared" si="11"/>
        <v>0</v>
      </c>
    </row>
    <row r="295" spans="1:8" s="14" customFormat="1" ht="33.75" hidden="1">
      <c r="A295" s="193"/>
      <c r="B295" s="181"/>
      <c r="C295" s="183">
        <v>4370</v>
      </c>
      <c r="D295" s="171" t="s">
        <v>86</v>
      </c>
      <c r="E295" s="65"/>
      <c r="F295" s="80"/>
      <c r="G295" s="3"/>
      <c r="H295" s="25">
        <f t="shared" si="11"/>
        <v>0</v>
      </c>
    </row>
    <row r="296" spans="1:8" s="14" customFormat="1" ht="22.5" hidden="1">
      <c r="A296" s="193"/>
      <c r="B296" s="181"/>
      <c r="C296" s="183">
        <v>4380</v>
      </c>
      <c r="D296" s="171" t="s">
        <v>103</v>
      </c>
      <c r="E296" s="65"/>
      <c r="F296" s="80"/>
      <c r="G296" s="3"/>
      <c r="H296" s="25">
        <f t="shared" si="11"/>
        <v>0</v>
      </c>
    </row>
    <row r="297" spans="1:8" s="14" customFormat="1" ht="22.5" hidden="1">
      <c r="A297" s="193"/>
      <c r="B297" s="181"/>
      <c r="C297" s="183">
        <v>4390</v>
      </c>
      <c r="D297" s="171" t="s">
        <v>104</v>
      </c>
      <c r="E297" s="65"/>
      <c r="F297" s="80"/>
      <c r="G297" s="3"/>
      <c r="H297" s="25">
        <f t="shared" si="11"/>
        <v>0</v>
      </c>
    </row>
    <row r="298" spans="1:8" s="14" customFormat="1" ht="22.5" hidden="1">
      <c r="A298" s="193"/>
      <c r="B298" s="181"/>
      <c r="C298" s="183">
        <v>4400</v>
      </c>
      <c r="D298" s="171" t="s">
        <v>87</v>
      </c>
      <c r="E298" s="65"/>
      <c r="F298" s="80"/>
      <c r="G298" s="3"/>
      <c r="H298" s="25">
        <f t="shared" si="11"/>
        <v>0</v>
      </c>
    </row>
    <row r="299" spans="1:8" s="14" customFormat="1" ht="12.75" hidden="1">
      <c r="A299" s="193"/>
      <c r="B299" s="181"/>
      <c r="C299" s="183">
        <v>4410</v>
      </c>
      <c r="D299" s="171" t="s">
        <v>39</v>
      </c>
      <c r="E299" s="65"/>
      <c r="F299" s="80"/>
      <c r="G299" s="3"/>
      <c r="H299" s="25">
        <f t="shared" si="11"/>
        <v>0</v>
      </c>
    </row>
    <row r="300" spans="1:8" s="14" customFormat="1" ht="12.75" hidden="1">
      <c r="A300" s="193"/>
      <c r="B300" s="181"/>
      <c r="C300" s="183">
        <v>4420</v>
      </c>
      <c r="D300" s="171" t="s">
        <v>40</v>
      </c>
      <c r="E300" s="65"/>
      <c r="F300" s="80"/>
      <c r="G300" s="3"/>
      <c r="H300" s="25">
        <f aca="true" t="shared" si="12" ref="H300:H308">SUM(E300:F300,-IF(ISNUMBER(G300),G300,0))</f>
        <v>0</v>
      </c>
    </row>
    <row r="301" spans="1:8" s="14" customFormat="1" ht="12.75">
      <c r="A301" s="193"/>
      <c r="B301" s="181"/>
      <c r="C301" s="183">
        <v>4430</v>
      </c>
      <c r="D301" s="171" t="s">
        <v>26</v>
      </c>
      <c r="E301" s="65">
        <v>39800</v>
      </c>
      <c r="F301" s="80">
        <v>0</v>
      </c>
      <c r="G301" s="3">
        <v>552</v>
      </c>
      <c r="H301" s="25">
        <f t="shared" si="12"/>
        <v>39248</v>
      </c>
    </row>
    <row r="302" spans="1:8" s="14" customFormat="1" ht="22.5" hidden="1">
      <c r="A302" s="186"/>
      <c r="B302" s="181"/>
      <c r="C302" s="183">
        <v>4440</v>
      </c>
      <c r="D302" s="171" t="s">
        <v>105</v>
      </c>
      <c r="E302" s="65"/>
      <c r="F302" s="158"/>
      <c r="G302" s="158"/>
      <c r="H302" s="25">
        <f t="shared" si="12"/>
        <v>0</v>
      </c>
    </row>
    <row r="303" spans="1:8" s="14" customFormat="1" ht="12.75">
      <c r="A303" s="186"/>
      <c r="B303" s="181"/>
      <c r="C303" s="183">
        <v>4510</v>
      </c>
      <c r="D303" s="171" t="s">
        <v>116</v>
      </c>
      <c r="E303" s="65">
        <v>0</v>
      </c>
      <c r="F303" s="158">
        <v>3000</v>
      </c>
      <c r="G303" s="158">
        <v>0</v>
      </c>
      <c r="H303" s="25">
        <f t="shared" si="12"/>
        <v>3000</v>
      </c>
    </row>
    <row r="304" spans="1:8" s="14" customFormat="1" ht="12.75" hidden="1">
      <c r="A304" s="193"/>
      <c r="B304" s="181"/>
      <c r="C304" s="183">
        <v>4530</v>
      </c>
      <c r="D304" s="171" t="s">
        <v>106</v>
      </c>
      <c r="E304" s="65"/>
      <c r="F304" s="80"/>
      <c r="G304" s="3"/>
      <c r="H304" s="25">
        <f t="shared" si="12"/>
        <v>0</v>
      </c>
    </row>
    <row r="305" spans="1:8" s="14" customFormat="1" ht="22.5">
      <c r="A305" s="193"/>
      <c r="B305" s="181"/>
      <c r="C305" s="183">
        <v>4610</v>
      </c>
      <c r="D305" s="184" t="s">
        <v>201</v>
      </c>
      <c r="E305" s="65">
        <v>3000</v>
      </c>
      <c r="F305" s="80">
        <v>0</v>
      </c>
      <c r="G305" s="3">
        <v>3000</v>
      </c>
      <c r="H305" s="25">
        <f t="shared" si="12"/>
        <v>0</v>
      </c>
    </row>
    <row r="306" spans="1:8" s="14" customFormat="1" ht="22.5" hidden="1">
      <c r="A306" s="193"/>
      <c r="B306" s="181"/>
      <c r="C306" s="183">
        <v>4700</v>
      </c>
      <c r="D306" s="171" t="s">
        <v>89</v>
      </c>
      <c r="E306" s="65"/>
      <c r="F306" s="79"/>
      <c r="G306" s="2"/>
      <c r="H306" s="25">
        <f t="shared" si="12"/>
        <v>0</v>
      </c>
    </row>
    <row r="307" spans="1:8" s="14" customFormat="1" ht="33.75" hidden="1">
      <c r="A307" s="193"/>
      <c r="B307" s="181"/>
      <c r="C307" s="183">
        <v>4740</v>
      </c>
      <c r="D307" s="171" t="s">
        <v>90</v>
      </c>
      <c r="E307" s="65"/>
      <c r="F307" s="81"/>
      <c r="G307" s="81"/>
      <c r="H307" s="25">
        <f t="shared" si="12"/>
        <v>0</v>
      </c>
    </row>
    <row r="308" spans="1:8" s="14" customFormat="1" ht="22.5">
      <c r="A308" s="193"/>
      <c r="B308" s="181"/>
      <c r="C308" s="183">
        <v>4750</v>
      </c>
      <c r="D308" s="171" t="s">
        <v>91</v>
      </c>
      <c r="E308" s="65">
        <v>85600</v>
      </c>
      <c r="F308" s="80">
        <v>0</v>
      </c>
      <c r="G308" s="3">
        <v>10000</v>
      </c>
      <c r="H308" s="25">
        <f t="shared" si="12"/>
        <v>75600</v>
      </c>
    </row>
    <row r="309" spans="1:8" s="19" customFormat="1" ht="22.5" hidden="1">
      <c r="A309" s="193"/>
      <c r="B309" s="181"/>
      <c r="C309" s="183">
        <v>6050</v>
      </c>
      <c r="D309" s="171" t="s">
        <v>57</v>
      </c>
      <c r="E309" s="65"/>
      <c r="F309" s="196"/>
      <c r="G309" s="162"/>
      <c r="H309" s="115">
        <f aca="true" t="shared" si="13" ref="H309:H319">SUM(E309:F309,-IF(ISNUMBER(G309),G309,0))</f>
        <v>0</v>
      </c>
    </row>
    <row r="310" spans="1:8" s="19" customFormat="1" ht="22.5">
      <c r="A310" s="193"/>
      <c r="B310" s="181"/>
      <c r="C310" s="183">
        <v>6060</v>
      </c>
      <c r="D310" s="171" t="s">
        <v>23</v>
      </c>
      <c r="E310" s="65">
        <v>81500</v>
      </c>
      <c r="F310" s="80">
        <v>2200</v>
      </c>
      <c r="G310" s="3">
        <v>0</v>
      </c>
      <c r="H310" s="25">
        <f t="shared" si="13"/>
        <v>83700</v>
      </c>
    </row>
    <row r="311" spans="1:8" s="19" customFormat="1" ht="12.75" hidden="1">
      <c r="A311" s="195"/>
      <c r="B311" s="64">
        <v>75045</v>
      </c>
      <c r="C311" s="64"/>
      <c r="D311" s="170" t="s">
        <v>108</v>
      </c>
      <c r="E311" s="164"/>
      <c r="F311" s="79">
        <f>SUM(F312:F322)</f>
        <v>0</v>
      </c>
      <c r="G311" s="79">
        <f>SUM(G312:G321)</f>
        <v>0</v>
      </c>
      <c r="H311" s="24">
        <f t="shared" si="13"/>
        <v>0</v>
      </c>
    </row>
    <row r="312" spans="1:8" s="19" customFormat="1" ht="12.75" hidden="1">
      <c r="A312" s="193"/>
      <c r="B312" s="180"/>
      <c r="C312" s="183">
        <v>4110</v>
      </c>
      <c r="D312" s="171" t="s">
        <v>78</v>
      </c>
      <c r="E312" s="65"/>
      <c r="F312" s="80"/>
      <c r="G312" s="80"/>
      <c r="H312" s="25">
        <f t="shared" si="13"/>
        <v>0</v>
      </c>
    </row>
    <row r="313" spans="1:8" s="19" customFormat="1" ht="12.75" hidden="1">
      <c r="A313" s="193"/>
      <c r="B313" s="181"/>
      <c r="C313" s="183">
        <v>4120</v>
      </c>
      <c r="D313" s="171" t="s">
        <v>22</v>
      </c>
      <c r="E313" s="65"/>
      <c r="F313" s="80"/>
      <c r="G313" s="3"/>
      <c r="H313" s="25">
        <f t="shared" si="13"/>
        <v>0</v>
      </c>
    </row>
    <row r="314" spans="1:8" s="19" customFormat="1" ht="12.75" hidden="1">
      <c r="A314" s="193"/>
      <c r="B314" s="181"/>
      <c r="C314" s="183">
        <v>4170</v>
      </c>
      <c r="D314" s="171" t="s">
        <v>18</v>
      </c>
      <c r="E314" s="65"/>
      <c r="F314" s="80"/>
      <c r="G314" s="3"/>
      <c r="H314" s="25">
        <f t="shared" si="13"/>
        <v>0</v>
      </c>
    </row>
    <row r="315" spans="1:8" s="19" customFormat="1" ht="12.75" hidden="1">
      <c r="A315" s="193"/>
      <c r="B315" s="181"/>
      <c r="C315" s="183">
        <v>4210</v>
      </c>
      <c r="D315" s="171" t="s">
        <v>24</v>
      </c>
      <c r="E315" s="65"/>
      <c r="F315" s="80"/>
      <c r="G315" s="3"/>
      <c r="H315" s="25">
        <f t="shared" si="13"/>
        <v>0</v>
      </c>
    </row>
    <row r="316" spans="1:8" s="19" customFormat="1" ht="12.75" hidden="1">
      <c r="A316" s="193"/>
      <c r="B316" s="181"/>
      <c r="C316" s="183">
        <v>4300</v>
      </c>
      <c r="D316" s="171" t="s">
        <v>21</v>
      </c>
      <c r="E316" s="65"/>
      <c r="F316" s="80"/>
      <c r="G316" s="3"/>
      <c r="H316" s="25">
        <f t="shared" si="13"/>
        <v>0</v>
      </c>
    </row>
    <row r="317" spans="1:8" s="19" customFormat="1" ht="22.5" customHeight="1" hidden="1">
      <c r="A317" s="193"/>
      <c r="B317" s="181"/>
      <c r="C317" s="183">
        <v>4370</v>
      </c>
      <c r="D317" s="171" t="s">
        <v>86</v>
      </c>
      <c r="E317" s="65"/>
      <c r="F317" s="80"/>
      <c r="G317" s="3"/>
      <c r="H317" s="25">
        <f t="shared" si="13"/>
        <v>0</v>
      </c>
    </row>
    <row r="318" spans="1:8" s="19" customFormat="1" ht="22.5" hidden="1">
      <c r="A318" s="193"/>
      <c r="B318" s="181"/>
      <c r="C318" s="183">
        <v>4400</v>
      </c>
      <c r="D318" s="171" t="s">
        <v>87</v>
      </c>
      <c r="E318" s="65"/>
      <c r="F318" s="80"/>
      <c r="G318" s="3"/>
      <c r="H318" s="25">
        <f t="shared" si="13"/>
        <v>0</v>
      </c>
    </row>
    <row r="319" spans="1:8" s="19" customFormat="1" ht="12.75" hidden="1">
      <c r="A319" s="193"/>
      <c r="B319" s="181"/>
      <c r="C319" s="183">
        <v>4410</v>
      </c>
      <c r="D319" s="171" t="s">
        <v>39</v>
      </c>
      <c r="E319" s="65"/>
      <c r="F319" s="158"/>
      <c r="G319" s="159"/>
      <c r="H319" s="25">
        <f t="shared" si="13"/>
        <v>0</v>
      </c>
    </row>
    <row r="320" spans="1:8" s="19" customFormat="1" ht="22.5" hidden="1">
      <c r="A320" s="186"/>
      <c r="B320" s="181"/>
      <c r="C320" s="183">
        <v>4700</v>
      </c>
      <c r="D320" s="171" t="s">
        <v>89</v>
      </c>
      <c r="E320" s="65"/>
      <c r="F320" s="158"/>
      <c r="G320" s="159"/>
      <c r="H320" s="25">
        <f aca="true" t="shared" si="14" ref="H320:H335">SUM(E320:F320,-IF(ISNUMBER(G320),G320,0))</f>
        <v>0</v>
      </c>
    </row>
    <row r="321" spans="1:8" s="19" customFormat="1" ht="33.75" hidden="1">
      <c r="A321" s="186"/>
      <c r="B321" s="181"/>
      <c r="C321" s="183">
        <v>4740</v>
      </c>
      <c r="D321" s="171" t="s">
        <v>90</v>
      </c>
      <c r="E321" s="165"/>
      <c r="F321" s="80"/>
      <c r="G321" s="3"/>
      <c r="H321" s="25">
        <f t="shared" si="14"/>
        <v>0</v>
      </c>
    </row>
    <row r="322" spans="1:8" s="19" customFormat="1" ht="22.5" hidden="1">
      <c r="A322" s="186"/>
      <c r="B322" s="192"/>
      <c r="C322" s="183">
        <v>4750</v>
      </c>
      <c r="D322" s="171" t="s">
        <v>91</v>
      </c>
      <c r="E322" s="165"/>
      <c r="F322" s="80"/>
      <c r="G322" s="80"/>
      <c r="H322" s="25">
        <f t="shared" si="14"/>
        <v>0</v>
      </c>
    </row>
    <row r="323" spans="1:8" s="19" customFormat="1" ht="22.5" hidden="1">
      <c r="A323" s="181"/>
      <c r="B323" s="192">
        <v>75075</v>
      </c>
      <c r="C323" s="64"/>
      <c r="D323" s="170" t="s">
        <v>109</v>
      </c>
      <c r="E323" s="164"/>
      <c r="F323" s="81">
        <f>SUM(F324:F325)</f>
        <v>0</v>
      </c>
      <c r="G323" s="81">
        <f>SUM(G324:G325)</f>
        <v>0</v>
      </c>
      <c r="H323" s="24">
        <f t="shared" si="14"/>
        <v>0</v>
      </c>
    </row>
    <row r="324" spans="1:8" s="19" customFormat="1" ht="12.75" hidden="1">
      <c r="A324" s="193"/>
      <c r="B324" s="181"/>
      <c r="C324" s="183">
        <v>4210</v>
      </c>
      <c r="D324" s="171" t="s">
        <v>24</v>
      </c>
      <c r="E324" s="65"/>
      <c r="F324" s="79"/>
      <c r="G324" s="2"/>
      <c r="H324" s="25">
        <f t="shared" si="14"/>
        <v>0</v>
      </c>
    </row>
    <row r="325" spans="1:8" s="19" customFormat="1" ht="12.75" hidden="1">
      <c r="A325" s="193"/>
      <c r="B325" s="192"/>
      <c r="C325" s="183">
        <v>4300</v>
      </c>
      <c r="D325" s="171" t="s">
        <v>21</v>
      </c>
      <c r="E325" s="65"/>
      <c r="F325" s="80"/>
      <c r="G325" s="3"/>
      <c r="H325" s="25">
        <f t="shared" si="14"/>
        <v>0</v>
      </c>
    </row>
    <row r="326" spans="1:8" s="19" customFormat="1" ht="12.75" hidden="1">
      <c r="A326" s="195"/>
      <c r="B326" s="70">
        <v>75095</v>
      </c>
      <c r="C326" s="64"/>
      <c r="D326" s="170" t="s">
        <v>45</v>
      </c>
      <c r="E326" s="164"/>
      <c r="F326" s="81">
        <f>SUM(F327:F329)</f>
        <v>0</v>
      </c>
      <c r="G326" s="81">
        <f>SUM(G327:G329)</f>
        <v>0</v>
      </c>
      <c r="H326" s="24">
        <f t="shared" si="14"/>
        <v>0</v>
      </c>
    </row>
    <row r="327" spans="1:8" s="19" customFormat="1" ht="45" hidden="1">
      <c r="A327" s="193"/>
      <c r="B327" s="180"/>
      <c r="C327" s="183">
        <v>2820</v>
      </c>
      <c r="D327" s="171" t="s">
        <v>110</v>
      </c>
      <c r="E327" s="65"/>
      <c r="F327" s="80"/>
      <c r="G327" s="3"/>
      <c r="H327" s="25">
        <f t="shared" si="14"/>
        <v>0</v>
      </c>
    </row>
    <row r="328" spans="1:8" s="19" customFormat="1" ht="12.75" hidden="1">
      <c r="A328" s="193"/>
      <c r="B328" s="181"/>
      <c r="C328" s="183">
        <v>4210</v>
      </c>
      <c r="D328" s="171" t="s">
        <v>24</v>
      </c>
      <c r="E328" s="65"/>
      <c r="F328" s="80"/>
      <c r="G328" s="3"/>
      <c r="H328" s="25">
        <f t="shared" si="14"/>
        <v>0</v>
      </c>
    </row>
    <row r="329" spans="1:8" s="19" customFormat="1" ht="12.75" hidden="1">
      <c r="A329" s="197"/>
      <c r="B329" s="192"/>
      <c r="C329" s="183">
        <v>4300</v>
      </c>
      <c r="D329" s="171" t="s">
        <v>21</v>
      </c>
      <c r="E329" s="65"/>
      <c r="F329" s="80"/>
      <c r="G329" s="3"/>
      <c r="H329" s="25">
        <f t="shared" si="14"/>
        <v>0</v>
      </c>
    </row>
    <row r="330" spans="1:8" s="19" customFormat="1" ht="22.5">
      <c r="A330" s="64">
        <v>754</v>
      </c>
      <c r="B330" s="64"/>
      <c r="C330" s="64"/>
      <c r="D330" s="170" t="s">
        <v>34</v>
      </c>
      <c r="E330" s="164">
        <v>3506716</v>
      </c>
      <c r="F330" s="79">
        <f>SUM(F333,F365,F371,F373,F331)</f>
        <v>40391</v>
      </c>
      <c r="G330" s="79">
        <f>SUM(G333,G365,G371,G373,G331)</f>
        <v>15391</v>
      </c>
      <c r="H330" s="24">
        <f t="shared" si="14"/>
        <v>3531716</v>
      </c>
    </row>
    <row r="331" spans="1:8" s="19" customFormat="1" ht="12.75" hidden="1">
      <c r="A331" s="180"/>
      <c r="B331" s="64">
        <v>75404</v>
      </c>
      <c r="C331" s="64"/>
      <c r="D331" s="170" t="s">
        <v>315</v>
      </c>
      <c r="E331" s="164"/>
      <c r="F331" s="81">
        <f>SUM(F332)</f>
        <v>0</v>
      </c>
      <c r="G331" s="81">
        <f>SUM(G332)</f>
        <v>0</v>
      </c>
      <c r="H331" s="24">
        <f>SUM(E331:F331,-IF(ISNUMBER(G331),G331,0))</f>
        <v>0</v>
      </c>
    </row>
    <row r="332" spans="1:8" s="19" customFormat="1" ht="12.75" hidden="1">
      <c r="A332" s="186"/>
      <c r="B332" s="180"/>
      <c r="C332" s="183">
        <v>3000</v>
      </c>
      <c r="D332" s="184" t="s">
        <v>316</v>
      </c>
      <c r="E332" s="166"/>
      <c r="F332" s="80"/>
      <c r="G332" s="3"/>
      <c r="H332" s="25">
        <f>SUM(E332:F332,-IF(ISNUMBER(G332),G332,0))</f>
        <v>0</v>
      </c>
    </row>
    <row r="333" spans="1:8" s="19" customFormat="1" ht="22.5">
      <c r="A333" s="180"/>
      <c r="B333" s="64">
        <v>75411</v>
      </c>
      <c r="C333" s="64"/>
      <c r="D333" s="170" t="s">
        <v>111</v>
      </c>
      <c r="E333" s="164">
        <v>3395000</v>
      </c>
      <c r="F333" s="81">
        <f>SUM(F335:F364)</f>
        <v>40000</v>
      </c>
      <c r="G333" s="81">
        <f>SUM(G335:G364)</f>
        <v>15000</v>
      </c>
      <c r="H333" s="24">
        <f t="shared" si="14"/>
        <v>3420000</v>
      </c>
    </row>
    <row r="334" spans="1:8" s="19" customFormat="1" ht="22.5" hidden="1">
      <c r="A334" s="186"/>
      <c r="B334" s="180"/>
      <c r="C334" s="183">
        <v>3030</v>
      </c>
      <c r="D334" s="184" t="s">
        <v>206</v>
      </c>
      <c r="E334" s="166"/>
      <c r="F334" s="160"/>
      <c r="G334" s="34"/>
      <c r="H334" s="25">
        <f t="shared" si="14"/>
        <v>0</v>
      </c>
    </row>
    <row r="335" spans="1:8" s="19" customFormat="1" ht="33.75">
      <c r="A335" s="193"/>
      <c r="B335" s="181"/>
      <c r="C335" s="183">
        <v>3070</v>
      </c>
      <c r="D335" s="171" t="s">
        <v>73</v>
      </c>
      <c r="E335" s="65">
        <v>172000</v>
      </c>
      <c r="F335" s="80">
        <v>0</v>
      </c>
      <c r="G335" s="3">
        <v>15000</v>
      </c>
      <c r="H335" s="25">
        <f t="shared" si="14"/>
        <v>157000</v>
      </c>
    </row>
    <row r="336" spans="1:8" s="19" customFormat="1" ht="13.5" customHeight="1" hidden="1">
      <c r="A336" s="193"/>
      <c r="B336" s="181"/>
      <c r="C336" s="183">
        <v>4010</v>
      </c>
      <c r="D336" s="171" t="s">
        <v>19</v>
      </c>
      <c r="E336" s="65"/>
      <c r="F336" s="80"/>
      <c r="G336" s="3"/>
      <c r="H336" s="25">
        <f aca="true" t="shared" si="15" ref="H336:H341">SUM(E336:F336,-IF(ISNUMBER(G336),G336,0))</f>
        <v>0</v>
      </c>
    </row>
    <row r="337" spans="1:8" s="19" customFormat="1" ht="22.5" hidden="1">
      <c r="A337" s="193"/>
      <c r="B337" s="181"/>
      <c r="C337" s="183">
        <v>4020</v>
      </c>
      <c r="D337" s="184" t="s">
        <v>64</v>
      </c>
      <c r="E337" s="65"/>
      <c r="F337" s="80"/>
      <c r="G337" s="3"/>
      <c r="H337" s="25">
        <f t="shared" si="15"/>
        <v>0</v>
      </c>
    </row>
    <row r="338" spans="1:8" s="19" customFormat="1" ht="12.75" hidden="1">
      <c r="A338" s="186"/>
      <c r="B338" s="181"/>
      <c r="C338" s="183">
        <v>4040</v>
      </c>
      <c r="D338" s="171" t="s">
        <v>98</v>
      </c>
      <c r="E338" s="65"/>
      <c r="F338" s="80"/>
      <c r="G338" s="3"/>
      <c r="H338" s="25">
        <f t="shared" si="15"/>
        <v>0</v>
      </c>
    </row>
    <row r="339" spans="1:8" s="19" customFormat="1" ht="33.75" hidden="1">
      <c r="A339" s="186"/>
      <c r="B339" s="181"/>
      <c r="C339" s="183">
        <v>4050</v>
      </c>
      <c r="D339" s="171" t="s">
        <v>112</v>
      </c>
      <c r="E339" s="65"/>
      <c r="F339" s="158"/>
      <c r="G339" s="158"/>
      <c r="H339" s="25">
        <f t="shared" si="15"/>
        <v>0</v>
      </c>
    </row>
    <row r="340" spans="1:8" s="19" customFormat="1" ht="33.75" hidden="1">
      <c r="A340" s="193"/>
      <c r="B340" s="181"/>
      <c r="C340" s="183">
        <v>4060</v>
      </c>
      <c r="D340" s="171" t="s">
        <v>55</v>
      </c>
      <c r="E340" s="65"/>
      <c r="F340" s="80"/>
      <c r="G340" s="3"/>
      <c r="H340" s="25">
        <f t="shared" si="15"/>
        <v>0</v>
      </c>
    </row>
    <row r="341" spans="1:8" s="19" customFormat="1" ht="33.75" hidden="1">
      <c r="A341" s="193"/>
      <c r="B341" s="181"/>
      <c r="C341" s="183">
        <v>4070</v>
      </c>
      <c r="D341" s="171" t="s">
        <v>113</v>
      </c>
      <c r="E341" s="65"/>
      <c r="F341" s="80"/>
      <c r="G341" s="3"/>
      <c r="H341" s="25">
        <f t="shared" si="15"/>
        <v>0</v>
      </c>
    </row>
    <row r="342" spans="1:8" s="19" customFormat="1" ht="45" hidden="1">
      <c r="A342" s="193"/>
      <c r="B342" s="181"/>
      <c r="C342" s="183">
        <v>4080</v>
      </c>
      <c r="D342" s="184" t="s">
        <v>207</v>
      </c>
      <c r="E342" s="65"/>
      <c r="F342" s="80"/>
      <c r="G342" s="3"/>
      <c r="H342" s="25">
        <f>SUM(E342:F342,-IF(ISNUMBER(G342),G342,0))</f>
        <v>0</v>
      </c>
    </row>
    <row r="343" spans="1:8" s="19" customFormat="1" ht="12.75" hidden="1">
      <c r="A343" s="193"/>
      <c r="B343" s="181"/>
      <c r="C343" s="183">
        <v>4110</v>
      </c>
      <c r="D343" s="171" t="s">
        <v>78</v>
      </c>
      <c r="E343" s="65"/>
      <c r="F343" s="80"/>
      <c r="G343" s="3"/>
      <c r="H343" s="25">
        <f>SUM(E343:F343,-IF(ISNUMBER(G343),G343,0))</f>
        <v>0</v>
      </c>
    </row>
    <row r="344" spans="1:8" s="19" customFormat="1" ht="12.75" hidden="1">
      <c r="A344" s="193"/>
      <c r="B344" s="181"/>
      <c r="C344" s="183">
        <v>4120</v>
      </c>
      <c r="D344" s="171" t="s">
        <v>22</v>
      </c>
      <c r="E344" s="65"/>
      <c r="F344" s="158"/>
      <c r="G344" s="158"/>
      <c r="H344" s="25">
        <f>SUM(E344:F344,-IF(ISNUMBER(G344),G344,0))</f>
        <v>0</v>
      </c>
    </row>
    <row r="345" spans="1:8" s="19" customFormat="1" ht="12.75" hidden="1">
      <c r="A345" s="193"/>
      <c r="B345" s="181"/>
      <c r="C345" s="183">
        <v>4170</v>
      </c>
      <c r="D345" s="184" t="s">
        <v>18</v>
      </c>
      <c r="E345" s="65"/>
      <c r="F345" s="80"/>
      <c r="G345" s="3"/>
      <c r="H345" s="25">
        <f>SUM(E345:F345,-IF(ISNUMBER(G345),G345,0))</f>
        <v>0</v>
      </c>
    </row>
    <row r="346" spans="1:8" s="14" customFormat="1" ht="33.75" hidden="1">
      <c r="A346" s="193"/>
      <c r="B346" s="181"/>
      <c r="C346" s="183">
        <v>4180</v>
      </c>
      <c r="D346" s="171" t="s">
        <v>114</v>
      </c>
      <c r="E346" s="65"/>
      <c r="F346" s="80"/>
      <c r="G346" s="80"/>
      <c r="H346" s="25">
        <f aca="true" t="shared" si="16" ref="H346:H409">SUM(E346:F346,-IF(ISNUMBER(G346),G346,0))</f>
        <v>0</v>
      </c>
    </row>
    <row r="347" spans="1:8" s="14" customFormat="1" ht="12.75">
      <c r="A347" s="193"/>
      <c r="B347" s="181"/>
      <c r="C347" s="183">
        <v>4210</v>
      </c>
      <c r="D347" s="171" t="s">
        <v>24</v>
      </c>
      <c r="E347" s="65">
        <v>100429</v>
      </c>
      <c r="F347" s="159">
        <v>10000</v>
      </c>
      <c r="G347" s="159">
        <v>0</v>
      </c>
      <c r="H347" s="25">
        <f t="shared" si="16"/>
        <v>110429</v>
      </c>
    </row>
    <row r="348" spans="1:8" s="27" customFormat="1" ht="12.75" hidden="1">
      <c r="A348" s="193"/>
      <c r="B348" s="181"/>
      <c r="C348" s="183">
        <v>4220</v>
      </c>
      <c r="D348" s="171" t="s">
        <v>72</v>
      </c>
      <c r="E348" s="65"/>
      <c r="F348" s="3"/>
      <c r="G348" s="3"/>
      <c r="H348" s="25">
        <f t="shared" si="16"/>
        <v>0</v>
      </c>
    </row>
    <row r="349" spans="1:8" s="27" customFormat="1" ht="12.75" hidden="1">
      <c r="A349" s="193"/>
      <c r="B349" s="181"/>
      <c r="C349" s="183">
        <v>4250</v>
      </c>
      <c r="D349" s="184" t="s">
        <v>208</v>
      </c>
      <c r="E349" s="65"/>
      <c r="F349" s="35"/>
      <c r="G349" s="3"/>
      <c r="H349" s="25">
        <f t="shared" si="16"/>
        <v>0</v>
      </c>
    </row>
    <row r="350" spans="1:8" s="27" customFormat="1" ht="12.75" hidden="1">
      <c r="A350" s="193"/>
      <c r="B350" s="181"/>
      <c r="C350" s="183">
        <v>4260</v>
      </c>
      <c r="D350" s="171" t="s">
        <v>42</v>
      </c>
      <c r="E350" s="65"/>
      <c r="F350" s="3"/>
      <c r="G350" s="3"/>
      <c r="H350" s="25">
        <f t="shared" si="16"/>
        <v>0</v>
      </c>
    </row>
    <row r="351" spans="1:8" s="27" customFormat="1" ht="12.75">
      <c r="A351" s="193"/>
      <c r="B351" s="181"/>
      <c r="C351" s="183">
        <v>4270</v>
      </c>
      <c r="D351" s="171" t="s">
        <v>20</v>
      </c>
      <c r="E351" s="65">
        <v>84400</v>
      </c>
      <c r="F351" s="3">
        <v>5000</v>
      </c>
      <c r="G351" s="3">
        <v>0</v>
      </c>
      <c r="H351" s="25">
        <f t="shared" si="16"/>
        <v>89400</v>
      </c>
    </row>
    <row r="352" spans="1:8" s="27" customFormat="1" ht="12.75" hidden="1">
      <c r="A352" s="193"/>
      <c r="B352" s="181"/>
      <c r="C352" s="183">
        <v>4280</v>
      </c>
      <c r="D352" s="171" t="s">
        <v>46</v>
      </c>
      <c r="E352" s="65"/>
      <c r="F352" s="159"/>
      <c r="G352" s="159"/>
      <c r="H352" s="25">
        <f t="shared" si="16"/>
        <v>0</v>
      </c>
    </row>
    <row r="353" spans="1:8" s="27" customFormat="1" ht="12.75" hidden="1">
      <c r="A353" s="193"/>
      <c r="B353" s="181"/>
      <c r="C353" s="183">
        <v>4300</v>
      </c>
      <c r="D353" s="171" t="s">
        <v>21</v>
      </c>
      <c r="E353" s="65"/>
      <c r="F353" s="159"/>
      <c r="G353" s="159"/>
      <c r="H353" s="25">
        <f t="shared" si="16"/>
        <v>0</v>
      </c>
    </row>
    <row r="354" spans="1:8" s="27" customFormat="1" ht="12.75" hidden="1">
      <c r="A354" s="193"/>
      <c r="B354" s="181"/>
      <c r="C354" s="183">
        <v>4350</v>
      </c>
      <c r="D354" s="171" t="s">
        <v>66</v>
      </c>
      <c r="E354" s="65"/>
      <c r="F354" s="3"/>
      <c r="G354" s="3"/>
      <c r="H354" s="25">
        <f t="shared" si="16"/>
        <v>0</v>
      </c>
    </row>
    <row r="355" spans="1:8" s="27" customFormat="1" ht="33.75" hidden="1">
      <c r="A355" s="193"/>
      <c r="B355" s="181"/>
      <c r="C355" s="183">
        <v>4360</v>
      </c>
      <c r="D355" s="171" t="s">
        <v>85</v>
      </c>
      <c r="E355" s="65"/>
      <c r="F355" s="159"/>
      <c r="G355" s="159"/>
      <c r="H355" s="25">
        <f t="shared" si="16"/>
        <v>0</v>
      </c>
    </row>
    <row r="356" spans="1:8" s="27" customFormat="1" ht="33.75" hidden="1">
      <c r="A356" s="193"/>
      <c r="B356" s="181"/>
      <c r="C356" s="183">
        <v>4370</v>
      </c>
      <c r="D356" s="171" t="s">
        <v>86</v>
      </c>
      <c r="E356" s="65"/>
      <c r="F356" s="159"/>
      <c r="G356" s="159"/>
      <c r="H356" s="25">
        <f t="shared" si="16"/>
        <v>0</v>
      </c>
    </row>
    <row r="357" spans="1:8" s="27" customFormat="1" ht="12.75" hidden="1">
      <c r="A357" s="193"/>
      <c r="B357" s="181"/>
      <c r="C357" s="183">
        <v>4410</v>
      </c>
      <c r="D357" s="171" t="s">
        <v>39</v>
      </c>
      <c r="E357" s="65"/>
      <c r="F357" s="3"/>
      <c r="G357" s="3"/>
      <c r="H357" s="25">
        <f t="shared" si="16"/>
        <v>0</v>
      </c>
    </row>
    <row r="358" spans="1:8" s="27" customFormat="1" ht="12.75" hidden="1">
      <c r="A358" s="193"/>
      <c r="B358" s="181"/>
      <c r="C358" s="183">
        <v>4430</v>
      </c>
      <c r="D358" s="171" t="s">
        <v>26</v>
      </c>
      <c r="E358" s="65"/>
      <c r="F358" s="3"/>
      <c r="G358" s="3"/>
      <c r="H358" s="25">
        <f t="shared" si="16"/>
        <v>0</v>
      </c>
    </row>
    <row r="359" spans="1:8" s="27" customFormat="1" ht="22.5" hidden="1">
      <c r="A359" s="193"/>
      <c r="B359" s="181"/>
      <c r="C359" s="183">
        <v>4440</v>
      </c>
      <c r="D359" s="171" t="s">
        <v>67</v>
      </c>
      <c r="E359" s="65"/>
      <c r="F359" s="3"/>
      <c r="G359" s="3"/>
      <c r="H359" s="25">
        <f t="shared" si="16"/>
        <v>0</v>
      </c>
    </row>
    <row r="360" spans="1:8" s="27" customFormat="1" ht="22.5" hidden="1">
      <c r="A360" s="193"/>
      <c r="B360" s="181"/>
      <c r="C360" s="183">
        <v>4500</v>
      </c>
      <c r="D360" s="171" t="s">
        <v>115</v>
      </c>
      <c r="E360" s="65"/>
      <c r="F360" s="3"/>
      <c r="G360" s="3"/>
      <c r="H360" s="25">
        <f t="shared" si="16"/>
        <v>0</v>
      </c>
    </row>
    <row r="361" spans="1:8" s="27" customFormat="1" ht="12.75" hidden="1">
      <c r="A361" s="193"/>
      <c r="B361" s="181"/>
      <c r="C361" s="183">
        <v>4510</v>
      </c>
      <c r="D361" s="171" t="s">
        <v>116</v>
      </c>
      <c r="E361" s="65"/>
      <c r="F361" s="3"/>
      <c r="G361" s="3"/>
      <c r="H361" s="25">
        <f t="shared" si="16"/>
        <v>0</v>
      </c>
    </row>
    <row r="362" spans="1:8" s="27" customFormat="1" ht="33.75" hidden="1">
      <c r="A362" s="193"/>
      <c r="B362" s="181"/>
      <c r="C362" s="183">
        <v>4740</v>
      </c>
      <c r="D362" s="171" t="s">
        <v>90</v>
      </c>
      <c r="E362" s="65"/>
      <c r="F362" s="3"/>
      <c r="G362" s="3"/>
      <c r="H362" s="25">
        <f t="shared" si="16"/>
        <v>0</v>
      </c>
    </row>
    <row r="363" spans="1:8" s="27" customFormat="1" ht="22.5" hidden="1">
      <c r="A363" s="193"/>
      <c r="B363" s="181"/>
      <c r="C363" s="183">
        <v>4750</v>
      </c>
      <c r="D363" s="171" t="s">
        <v>91</v>
      </c>
      <c r="E363" s="65"/>
      <c r="F363" s="3"/>
      <c r="G363" s="3"/>
      <c r="H363" s="25">
        <f t="shared" si="16"/>
        <v>0</v>
      </c>
    </row>
    <row r="364" spans="1:8" s="27" customFormat="1" ht="22.5">
      <c r="A364" s="193"/>
      <c r="B364" s="192"/>
      <c r="C364" s="183">
        <v>6060</v>
      </c>
      <c r="D364" s="184" t="s">
        <v>23</v>
      </c>
      <c r="E364" s="65">
        <v>355600</v>
      </c>
      <c r="F364" s="3">
        <v>25000</v>
      </c>
      <c r="G364" s="3">
        <v>0</v>
      </c>
      <c r="H364" s="25">
        <f t="shared" si="16"/>
        <v>380600</v>
      </c>
    </row>
    <row r="365" spans="1:8" s="27" customFormat="1" ht="12.75">
      <c r="A365" s="195"/>
      <c r="B365" s="70">
        <v>75414</v>
      </c>
      <c r="C365" s="64"/>
      <c r="D365" s="170" t="s">
        <v>117</v>
      </c>
      <c r="E365" s="164">
        <v>6600</v>
      </c>
      <c r="F365" s="82">
        <f>SUM(F366:F370)</f>
        <v>391</v>
      </c>
      <c r="G365" s="82">
        <f>SUM(G366:G370)</f>
        <v>391</v>
      </c>
      <c r="H365" s="24">
        <f t="shared" si="16"/>
        <v>6600</v>
      </c>
    </row>
    <row r="366" spans="1:8" s="27" customFormat="1" ht="12.75">
      <c r="A366" s="193"/>
      <c r="B366" s="180"/>
      <c r="C366" s="183">
        <v>4210</v>
      </c>
      <c r="D366" s="171" t="s">
        <v>24</v>
      </c>
      <c r="E366" s="65">
        <v>4200</v>
      </c>
      <c r="F366" s="3">
        <v>0</v>
      </c>
      <c r="G366" s="3">
        <v>391</v>
      </c>
      <c r="H366" s="25">
        <f t="shared" si="16"/>
        <v>3809</v>
      </c>
    </row>
    <row r="367" spans="1:8" s="27" customFormat="1" ht="12.75" hidden="1">
      <c r="A367" s="193"/>
      <c r="B367" s="181"/>
      <c r="C367" s="183">
        <v>4300</v>
      </c>
      <c r="D367" s="171" t="s">
        <v>21</v>
      </c>
      <c r="E367" s="65"/>
      <c r="F367" s="3"/>
      <c r="G367" s="3"/>
      <c r="H367" s="25">
        <f t="shared" si="16"/>
        <v>0</v>
      </c>
    </row>
    <row r="368" spans="1:8" s="27" customFormat="1" ht="12.75" hidden="1">
      <c r="A368" s="193"/>
      <c r="B368" s="181"/>
      <c r="C368" s="183">
        <v>4430</v>
      </c>
      <c r="D368" s="163" t="s">
        <v>26</v>
      </c>
      <c r="E368" s="65"/>
      <c r="F368" s="3"/>
      <c r="G368" s="3"/>
      <c r="H368" s="25">
        <f t="shared" si="16"/>
        <v>0</v>
      </c>
    </row>
    <row r="369" spans="1:8" s="27" customFormat="1" ht="33.75">
      <c r="A369" s="193"/>
      <c r="B369" s="181"/>
      <c r="C369" s="183">
        <v>4740</v>
      </c>
      <c r="D369" s="171" t="s">
        <v>90</v>
      </c>
      <c r="E369" s="65">
        <v>0</v>
      </c>
      <c r="F369" s="3">
        <v>290</v>
      </c>
      <c r="G369" s="3">
        <v>0</v>
      </c>
      <c r="H369" s="25">
        <f t="shared" si="16"/>
        <v>290</v>
      </c>
    </row>
    <row r="370" spans="1:8" s="27" customFormat="1" ht="22.5">
      <c r="A370" s="193"/>
      <c r="B370" s="181"/>
      <c r="C370" s="183">
        <v>4750</v>
      </c>
      <c r="D370" s="171" t="s">
        <v>91</v>
      </c>
      <c r="E370" s="65">
        <v>0</v>
      </c>
      <c r="F370" s="3">
        <v>101</v>
      </c>
      <c r="G370" s="3">
        <v>0</v>
      </c>
      <c r="H370" s="25">
        <f t="shared" si="16"/>
        <v>101</v>
      </c>
    </row>
    <row r="371" spans="1:8" s="27" customFormat="1" ht="22.5" hidden="1">
      <c r="A371" s="195"/>
      <c r="B371" s="64">
        <v>75415</v>
      </c>
      <c r="C371" s="64"/>
      <c r="D371" s="170" t="s">
        <v>118</v>
      </c>
      <c r="E371" s="164"/>
      <c r="F371" s="82">
        <f>SUM(F372)</f>
        <v>0</v>
      </c>
      <c r="G371" s="82">
        <f>SUM(G372)</f>
        <v>0</v>
      </c>
      <c r="H371" s="24">
        <f t="shared" si="16"/>
        <v>0</v>
      </c>
    </row>
    <row r="372" spans="1:8" s="27" customFormat="1" ht="45" hidden="1">
      <c r="A372" s="195"/>
      <c r="B372" s="183"/>
      <c r="C372" s="64">
        <v>2820</v>
      </c>
      <c r="D372" s="171" t="s">
        <v>110</v>
      </c>
      <c r="E372" s="65"/>
      <c r="F372" s="3"/>
      <c r="G372" s="3"/>
      <c r="H372" s="25">
        <f t="shared" si="16"/>
        <v>0</v>
      </c>
    </row>
    <row r="373" spans="1:8" s="27" customFormat="1" ht="12.75" hidden="1">
      <c r="A373" s="193"/>
      <c r="B373" s="64">
        <v>75421</v>
      </c>
      <c r="C373" s="183"/>
      <c r="D373" s="198" t="s">
        <v>209</v>
      </c>
      <c r="E373" s="167"/>
      <c r="F373" s="82">
        <f>SUM(F374:F377)</f>
        <v>0</v>
      </c>
      <c r="G373" s="82">
        <f>SUM(G374:G377)</f>
        <v>0</v>
      </c>
      <c r="H373" s="24">
        <f t="shared" si="16"/>
        <v>0</v>
      </c>
    </row>
    <row r="374" spans="1:8" ht="22.5" hidden="1">
      <c r="A374" s="193"/>
      <c r="B374" s="181"/>
      <c r="C374" s="183">
        <v>4010</v>
      </c>
      <c r="D374" s="171" t="s">
        <v>19</v>
      </c>
      <c r="E374" s="65"/>
      <c r="F374" s="3"/>
      <c r="G374" s="3"/>
      <c r="H374" s="25">
        <f t="shared" si="16"/>
        <v>0</v>
      </c>
    </row>
    <row r="375" spans="1:8" ht="12.75" hidden="1">
      <c r="A375" s="193"/>
      <c r="B375" s="181"/>
      <c r="C375" s="183">
        <v>4110</v>
      </c>
      <c r="D375" s="171" t="s">
        <v>78</v>
      </c>
      <c r="E375" s="65"/>
      <c r="F375" s="159"/>
      <c r="G375" s="159"/>
      <c r="H375" s="25">
        <f t="shared" si="16"/>
        <v>0</v>
      </c>
    </row>
    <row r="376" spans="1:8" ht="12.75" hidden="1">
      <c r="A376" s="193"/>
      <c r="B376" s="181"/>
      <c r="C376" s="183">
        <v>4120</v>
      </c>
      <c r="D376" s="171" t="s">
        <v>22</v>
      </c>
      <c r="E376" s="65"/>
      <c r="F376" s="3"/>
      <c r="G376" s="3"/>
      <c r="H376" s="25">
        <f t="shared" si="16"/>
        <v>0</v>
      </c>
    </row>
    <row r="377" spans="1:8" ht="22.5" hidden="1">
      <c r="A377" s="197"/>
      <c r="B377" s="192"/>
      <c r="C377" s="183">
        <v>4440</v>
      </c>
      <c r="D377" s="171" t="s">
        <v>105</v>
      </c>
      <c r="E377" s="65"/>
      <c r="F377" s="3"/>
      <c r="G377" s="3"/>
      <c r="H377" s="25">
        <f t="shared" si="16"/>
        <v>0</v>
      </c>
    </row>
    <row r="378" spans="1:8" ht="12.75" hidden="1">
      <c r="A378" s="64">
        <v>757</v>
      </c>
      <c r="B378" s="64"/>
      <c r="C378" s="64"/>
      <c r="D378" s="170" t="s">
        <v>119</v>
      </c>
      <c r="E378" s="164"/>
      <c r="F378" s="82">
        <f>SUM(F379,F382)</f>
        <v>0</v>
      </c>
      <c r="G378" s="82">
        <f>SUM(G379,G382)</f>
        <v>0</v>
      </c>
      <c r="H378" s="24">
        <f t="shared" si="16"/>
        <v>0</v>
      </c>
    </row>
    <row r="379" spans="1:8" ht="33.75" hidden="1">
      <c r="A379" s="180"/>
      <c r="B379" s="70">
        <v>75702</v>
      </c>
      <c r="C379" s="64"/>
      <c r="D379" s="170" t="s">
        <v>120</v>
      </c>
      <c r="E379" s="164"/>
      <c r="F379" s="82">
        <f>SUM(F380:F381)</f>
        <v>0</v>
      </c>
      <c r="G379" s="82">
        <f>SUM(G380:G381)</f>
        <v>0</v>
      </c>
      <c r="H379" s="24">
        <f t="shared" si="16"/>
        <v>0</v>
      </c>
    </row>
    <row r="380" spans="1:8" ht="45" hidden="1">
      <c r="A380" s="186"/>
      <c r="B380" s="180"/>
      <c r="C380" s="183">
        <v>8070</v>
      </c>
      <c r="D380" s="171" t="s">
        <v>121</v>
      </c>
      <c r="E380" s="65"/>
      <c r="F380" s="3"/>
      <c r="G380" s="3"/>
      <c r="H380" s="25">
        <f t="shared" si="16"/>
        <v>0</v>
      </c>
    </row>
    <row r="381" spans="1:8" ht="22.5" hidden="1">
      <c r="A381" s="186"/>
      <c r="B381" s="181"/>
      <c r="C381" s="183">
        <v>8110</v>
      </c>
      <c r="D381" s="171" t="s">
        <v>122</v>
      </c>
      <c r="E381" s="65"/>
      <c r="F381" s="3"/>
      <c r="G381" s="3"/>
      <c r="H381" s="25">
        <f t="shared" si="16"/>
        <v>0</v>
      </c>
    </row>
    <row r="382" spans="1:8" ht="33.75" hidden="1">
      <c r="A382" s="181"/>
      <c r="B382" s="64">
        <v>75704</v>
      </c>
      <c r="C382" s="64"/>
      <c r="D382" s="170" t="s">
        <v>123</v>
      </c>
      <c r="E382" s="164"/>
      <c r="F382" s="82">
        <f>SUM(F383)</f>
        <v>0</v>
      </c>
      <c r="G382" s="82">
        <f>SUM(G383)</f>
        <v>0</v>
      </c>
      <c r="H382" s="24">
        <f t="shared" si="16"/>
        <v>0</v>
      </c>
    </row>
    <row r="383" spans="1:8" ht="22.5" hidden="1">
      <c r="A383" s="192"/>
      <c r="B383" s="183"/>
      <c r="C383" s="64">
        <v>8020</v>
      </c>
      <c r="D383" s="171" t="s">
        <v>65</v>
      </c>
      <c r="E383" s="65"/>
      <c r="F383" s="3"/>
      <c r="G383" s="3"/>
      <c r="H383" s="25">
        <f t="shared" si="16"/>
        <v>0</v>
      </c>
    </row>
    <row r="384" spans="1:8" ht="12.75" hidden="1">
      <c r="A384" s="64">
        <v>758</v>
      </c>
      <c r="B384" s="64"/>
      <c r="C384" s="64"/>
      <c r="D384" s="170" t="s">
        <v>124</v>
      </c>
      <c r="E384" s="164"/>
      <c r="F384" s="82">
        <f>SUM(F385)</f>
        <v>0</v>
      </c>
      <c r="G384" s="82">
        <f>SUM(G385)</f>
        <v>0</v>
      </c>
      <c r="H384" s="24">
        <f t="shared" si="16"/>
        <v>0</v>
      </c>
    </row>
    <row r="385" spans="1:8" ht="12.75" hidden="1">
      <c r="A385" s="180"/>
      <c r="B385" s="183">
        <v>75818</v>
      </c>
      <c r="C385" s="64"/>
      <c r="D385" s="170" t="s">
        <v>125</v>
      </c>
      <c r="E385" s="164"/>
      <c r="F385" s="82">
        <f>SUM(F386)</f>
        <v>0</v>
      </c>
      <c r="G385" s="82">
        <f>SUM(G386)</f>
        <v>0</v>
      </c>
      <c r="H385" s="24">
        <f t="shared" si="16"/>
        <v>0</v>
      </c>
    </row>
    <row r="386" spans="1:8" ht="12.75" hidden="1">
      <c r="A386" s="192"/>
      <c r="B386" s="183"/>
      <c r="C386" s="64">
        <v>4810</v>
      </c>
      <c r="D386" s="171" t="s">
        <v>126</v>
      </c>
      <c r="E386" s="65"/>
      <c r="F386" s="3"/>
      <c r="G386" s="3"/>
      <c r="H386" s="25">
        <f t="shared" si="16"/>
        <v>0</v>
      </c>
    </row>
    <row r="387" spans="1:8" ht="12.75">
      <c r="A387" s="180">
        <v>801</v>
      </c>
      <c r="B387" s="64"/>
      <c r="C387" s="64"/>
      <c r="D387" s="170" t="s">
        <v>127</v>
      </c>
      <c r="E387" s="164">
        <v>27489405</v>
      </c>
      <c r="F387" s="82">
        <f>SUM(F411,F455,F505,F591,F610,F388)</f>
        <v>162969</v>
      </c>
      <c r="G387" s="82">
        <f>SUM(G411,G455,G505,G591,G610,G388)</f>
        <v>36521</v>
      </c>
      <c r="H387" s="24">
        <f t="shared" si="16"/>
        <v>27615853</v>
      </c>
    </row>
    <row r="388" spans="1:8" ht="12.75">
      <c r="A388" s="180"/>
      <c r="B388" s="183">
        <v>80102</v>
      </c>
      <c r="C388" s="64"/>
      <c r="D388" s="170" t="s">
        <v>128</v>
      </c>
      <c r="E388" s="164">
        <v>1861232</v>
      </c>
      <c r="F388" s="82">
        <f>SUM(F389:F410)</f>
        <v>14058</v>
      </c>
      <c r="G388" s="82">
        <f>SUM(G389:G410)</f>
        <v>0</v>
      </c>
      <c r="H388" s="24">
        <f t="shared" si="16"/>
        <v>1875290</v>
      </c>
    </row>
    <row r="389" spans="1:8" ht="22.5" hidden="1">
      <c r="A389" s="195"/>
      <c r="B389" s="182"/>
      <c r="C389" s="183">
        <v>3020</v>
      </c>
      <c r="D389" s="171" t="s">
        <v>56</v>
      </c>
      <c r="E389" s="65"/>
      <c r="F389" s="3"/>
      <c r="G389" s="3"/>
      <c r="H389" s="25">
        <f t="shared" si="16"/>
        <v>0</v>
      </c>
    </row>
    <row r="390" spans="1:8" ht="12.75" customHeight="1" hidden="1">
      <c r="A390" s="195"/>
      <c r="B390" s="262"/>
      <c r="C390" s="183">
        <v>4010</v>
      </c>
      <c r="D390" s="171" t="s">
        <v>19</v>
      </c>
      <c r="E390" s="65"/>
      <c r="F390" s="3"/>
      <c r="G390" s="3"/>
      <c r="H390" s="25">
        <f t="shared" si="16"/>
        <v>0</v>
      </c>
    </row>
    <row r="391" spans="1:8" ht="12.75" hidden="1">
      <c r="A391" s="195"/>
      <c r="B391" s="262"/>
      <c r="C391" s="183">
        <v>4040</v>
      </c>
      <c r="D391" s="171" t="s">
        <v>83</v>
      </c>
      <c r="E391" s="65"/>
      <c r="F391" s="3"/>
      <c r="G391" s="3"/>
      <c r="H391" s="25">
        <f t="shared" si="16"/>
        <v>0</v>
      </c>
    </row>
    <row r="392" spans="1:8" ht="12.75" hidden="1">
      <c r="A392" s="195"/>
      <c r="B392" s="262"/>
      <c r="C392" s="183">
        <v>4110</v>
      </c>
      <c r="D392" s="171" t="s">
        <v>78</v>
      </c>
      <c r="E392" s="65"/>
      <c r="F392" s="3"/>
      <c r="G392" s="3"/>
      <c r="H392" s="25">
        <f t="shared" si="16"/>
        <v>0</v>
      </c>
    </row>
    <row r="393" spans="1:8" ht="12.75" hidden="1">
      <c r="A393" s="195"/>
      <c r="B393" s="262"/>
      <c r="C393" s="183">
        <v>4120</v>
      </c>
      <c r="D393" s="171" t="s">
        <v>22</v>
      </c>
      <c r="E393" s="65"/>
      <c r="F393" s="3"/>
      <c r="G393" s="3"/>
      <c r="H393" s="25">
        <f t="shared" si="16"/>
        <v>0</v>
      </c>
    </row>
    <row r="394" spans="1:8" ht="12.75" hidden="1">
      <c r="A394" s="195"/>
      <c r="B394" s="262"/>
      <c r="C394" s="183">
        <v>4170</v>
      </c>
      <c r="D394" s="171" t="s">
        <v>18</v>
      </c>
      <c r="E394" s="65"/>
      <c r="F394" s="3"/>
      <c r="G394" s="3"/>
      <c r="H394" s="25">
        <f t="shared" si="16"/>
        <v>0</v>
      </c>
    </row>
    <row r="395" spans="1:8" ht="12.75" hidden="1">
      <c r="A395" s="195"/>
      <c r="B395" s="262"/>
      <c r="C395" s="183">
        <v>4210</v>
      </c>
      <c r="D395" s="171" t="s">
        <v>24</v>
      </c>
      <c r="E395" s="65"/>
      <c r="F395" s="82"/>
      <c r="G395" s="82"/>
      <c r="H395" s="25">
        <f t="shared" si="16"/>
        <v>0</v>
      </c>
    </row>
    <row r="396" spans="1:8" ht="22.5" hidden="1">
      <c r="A396" s="195"/>
      <c r="B396" s="262"/>
      <c r="C396" s="183">
        <v>4240</v>
      </c>
      <c r="D396" s="171" t="s">
        <v>58</v>
      </c>
      <c r="E396" s="65"/>
      <c r="F396" s="3"/>
      <c r="G396" s="3"/>
      <c r="H396" s="25">
        <f t="shared" si="16"/>
        <v>0</v>
      </c>
    </row>
    <row r="397" spans="1:8" ht="12.75" hidden="1">
      <c r="A397" s="195"/>
      <c r="B397" s="262"/>
      <c r="C397" s="183">
        <v>4260</v>
      </c>
      <c r="D397" s="171" t="s">
        <v>42</v>
      </c>
      <c r="E397" s="65"/>
      <c r="F397" s="3"/>
      <c r="G397" s="3"/>
      <c r="H397" s="25">
        <f t="shared" si="16"/>
        <v>0</v>
      </c>
    </row>
    <row r="398" spans="1:8" ht="12.75">
      <c r="A398" s="195"/>
      <c r="B398" s="262"/>
      <c r="C398" s="183">
        <v>4270</v>
      </c>
      <c r="D398" s="171" t="s">
        <v>20</v>
      </c>
      <c r="E398" s="65">
        <v>2000</v>
      </c>
      <c r="F398" s="3">
        <v>14058</v>
      </c>
      <c r="G398" s="3">
        <v>0</v>
      </c>
      <c r="H398" s="25">
        <f t="shared" si="16"/>
        <v>16058</v>
      </c>
    </row>
    <row r="399" spans="1:8" ht="12.75" hidden="1">
      <c r="A399" s="195"/>
      <c r="B399" s="262"/>
      <c r="C399" s="183">
        <v>4280</v>
      </c>
      <c r="D399" s="171" t="s">
        <v>46</v>
      </c>
      <c r="E399" s="65"/>
      <c r="F399" s="3"/>
      <c r="G399" s="3"/>
      <c r="H399" s="25">
        <f t="shared" si="16"/>
        <v>0</v>
      </c>
    </row>
    <row r="400" spans="1:8" ht="12.75" hidden="1">
      <c r="A400" s="195"/>
      <c r="B400" s="262"/>
      <c r="C400" s="183">
        <v>4300</v>
      </c>
      <c r="D400" s="171" t="s">
        <v>21</v>
      </c>
      <c r="E400" s="65"/>
      <c r="F400" s="3"/>
      <c r="G400" s="3"/>
      <c r="H400" s="25">
        <f t="shared" si="16"/>
        <v>0</v>
      </c>
    </row>
    <row r="401" spans="1:8" ht="12.75" hidden="1">
      <c r="A401" s="195"/>
      <c r="B401" s="262"/>
      <c r="C401" s="183">
        <v>4350</v>
      </c>
      <c r="D401" s="171" t="s">
        <v>66</v>
      </c>
      <c r="E401" s="65"/>
      <c r="F401" s="3"/>
      <c r="G401" s="3"/>
      <c r="H401" s="25">
        <f t="shared" si="16"/>
        <v>0</v>
      </c>
    </row>
    <row r="402" spans="1:8" ht="33.75" hidden="1">
      <c r="A402" s="195"/>
      <c r="B402" s="262"/>
      <c r="C402" s="183">
        <v>4360</v>
      </c>
      <c r="D402" s="184" t="s">
        <v>85</v>
      </c>
      <c r="E402" s="65"/>
      <c r="F402" s="3"/>
      <c r="G402" s="3"/>
      <c r="H402" s="25">
        <f t="shared" si="16"/>
        <v>0</v>
      </c>
    </row>
    <row r="403" spans="1:8" ht="33.75" hidden="1">
      <c r="A403" s="195"/>
      <c r="B403" s="262"/>
      <c r="C403" s="183">
        <v>4370</v>
      </c>
      <c r="D403" s="171" t="s">
        <v>86</v>
      </c>
      <c r="E403" s="65"/>
      <c r="F403" s="3"/>
      <c r="G403" s="3"/>
      <c r="H403" s="25">
        <f t="shared" si="16"/>
        <v>0</v>
      </c>
    </row>
    <row r="404" spans="1:8" ht="12.75" hidden="1">
      <c r="A404" s="195"/>
      <c r="B404" s="262"/>
      <c r="C404" s="183">
        <v>4410</v>
      </c>
      <c r="D404" s="171" t="s">
        <v>39</v>
      </c>
      <c r="E404" s="65"/>
      <c r="F404" s="3"/>
      <c r="G404" s="3"/>
      <c r="H404" s="25">
        <f t="shared" si="16"/>
        <v>0</v>
      </c>
    </row>
    <row r="405" spans="1:8" ht="12.75" hidden="1">
      <c r="A405" s="195"/>
      <c r="B405" s="262"/>
      <c r="C405" s="183">
        <v>4430</v>
      </c>
      <c r="D405" s="171" t="s">
        <v>26</v>
      </c>
      <c r="E405" s="65"/>
      <c r="F405" s="3"/>
      <c r="G405" s="3"/>
      <c r="H405" s="25">
        <f t="shared" si="16"/>
        <v>0</v>
      </c>
    </row>
    <row r="406" spans="1:8" ht="22.5" hidden="1">
      <c r="A406" s="195"/>
      <c r="B406" s="262"/>
      <c r="C406" s="183">
        <v>4440</v>
      </c>
      <c r="D406" s="171" t="s">
        <v>105</v>
      </c>
      <c r="E406" s="65"/>
      <c r="F406" s="3"/>
      <c r="G406" s="3"/>
      <c r="H406" s="25">
        <f t="shared" si="16"/>
        <v>0</v>
      </c>
    </row>
    <row r="407" spans="1:8" ht="12.75" hidden="1">
      <c r="A407" s="195"/>
      <c r="B407" s="262"/>
      <c r="C407" s="183">
        <v>4510</v>
      </c>
      <c r="D407" s="184" t="s">
        <v>116</v>
      </c>
      <c r="E407" s="65"/>
      <c r="F407" s="3"/>
      <c r="G407" s="3"/>
      <c r="H407" s="25">
        <f t="shared" si="16"/>
        <v>0</v>
      </c>
    </row>
    <row r="408" spans="1:8" ht="22.5" hidden="1">
      <c r="A408" s="195"/>
      <c r="B408" s="262"/>
      <c r="C408" s="183">
        <v>4700</v>
      </c>
      <c r="D408" s="171" t="s">
        <v>89</v>
      </c>
      <c r="E408" s="65"/>
      <c r="F408" s="3"/>
      <c r="G408" s="3"/>
      <c r="H408" s="25">
        <f t="shared" si="16"/>
        <v>0</v>
      </c>
    </row>
    <row r="409" spans="1:8" ht="33.75" hidden="1">
      <c r="A409" s="195"/>
      <c r="B409" s="70"/>
      <c r="C409" s="183">
        <v>4740</v>
      </c>
      <c r="D409" s="171" t="s">
        <v>90</v>
      </c>
      <c r="E409" s="65"/>
      <c r="F409" s="3"/>
      <c r="G409" s="3"/>
      <c r="H409" s="25">
        <f t="shared" si="16"/>
        <v>0</v>
      </c>
    </row>
    <row r="410" spans="1:8" ht="22.5" hidden="1">
      <c r="A410" s="195"/>
      <c r="B410" s="70"/>
      <c r="C410" s="182">
        <v>4750</v>
      </c>
      <c r="D410" s="212" t="s">
        <v>91</v>
      </c>
      <c r="E410" s="220"/>
      <c r="F410" s="214"/>
      <c r="G410" s="214"/>
      <c r="H410" s="119">
        <f aca="true" t="shared" si="17" ref="H410:H472">SUM(E410:F410,-IF(ISNUMBER(G410),G410,0))</f>
        <v>0</v>
      </c>
    </row>
    <row r="411" spans="1:8" ht="12.75">
      <c r="A411" s="195"/>
      <c r="B411" s="183">
        <v>80110</v>
      </c>
      <c r="C411" s="64"/>
      <c r="D411" s="170" t="s">
        <v>70</v>
      </c>
      <c r="E411" s="164">
        <v>546080</v>
      </c>
      <c r="F411" s="82">
        <f>SUM(F414:F428)</f>
        <v>0</v>
      </c>
      <c r="G411" s="82">
        <f>SUM(G414:G428)</f>
        <v>1744</v>
      </c>
      <c r="H411" s="24">
        <f t="shared" si="17"/>
        <v>544336</v>
      </c>
    </row>
    <row r="412" spans="1:8" ht="22.5" hidden="1">
      <c r="A412" s="195"/>
      <c r="B412" s="182"/>
      <c r="C412" s="183">
        <v>3020</v>
      </c>
      <c r="D412" s="171" t="s">
        <v>56</v>
      </c>
      <c r="E412" s="65"/>
      <c r="F412" s="147"/>
      <c r="G412" s="147"/>
      <c r="H412" s="25">
        <f t="shared" si="17"/>
        <v>0</v>
      </c>
    </row>
    <row r="413" spans="1:8" ht="12.75" customHeight="1" hidden="1">
      <c r="A413" s="181"/>
      <c r="B413" s="70"/>
      <c r="C413" s="183">
        <v>4010</v>
      </c>
      <c r="D413" s="171" t="s">
        <v>19</v>
      </c>
      <c r="E413" s="65"/>
      <c r="F413" s="147"/>
      <c r="G413" s="147"/>
      <c r="H413" s="25">
        <f t="shared" si="17"/>
        <v>0</v>
      </c>
    </row>
    <row r="414" spans="1:8" ht="12.75">
      <c r="A414" s="263"/>
      <c r="B414" s="187"/>
      <c r="C414" s="183">
        <v>4040</v>
      </c>
      <c r="D414" s="171" t="s">
        <v>83</v>
      </c>
      <c r="E414" s="65">
        <v>29336</v>
      </c>
      <c r="F414" s="147">
        <v>0</v>
      </c>
      <c r="G414" s="147">
        <v>1379</v>
      </c>
      <c r="H414" s="25">
        <f t="shared" si="17"/>
        <v>27957</v>
      </c>
    </row>
    <row r="415" spans="1:8" ht="12.75" hidden="1">
      <c r="A415" s="193"/>
      <c r="B415" s="181"/>
      <c r="C415" s="187">
        <v>4110</v>
      </c>
      <c r="D415" s="188" t="s">
        <v>78</v>
      </c>
      <c r="E415" s="168"/>
      <c r="F415" s="162"/>
      <c r="G415" s="162"/>
      <c r="H415" s="115">
        <f t="shared" si="17"/>
        <v>0</v>
      </c>
    </row>
    <row r="416" spans="1:8" ht="12.75" hidden="1">
      <c r="A416" s="193"/>
      <c r="B416" s="181"/>
      <c r="C416" s="183">
        <v>4120</v>
      </c>
      <c r="D416" s="171" t="s">
        <v>22</v>
      </c>
      <c r="E416" s="65"/>
      <c r="F416" s="147"/>
      <c r="G416" s="147"/>
      <c r="H416" s="25">
        <f t="shared" si="17"/>
        <v>0</v>
      </c>
    </row>
    <row r="417" spans="1:8" ht="12.75" hidden="1">
      <c r="A417" s="193"/>
      <c r="B417" s="181"/>
      <c r="C417" s="183">
        <v>4210</v>
      </c>
      <c r="D417" s="171" t="s">
        <v>24</v>
      </c>
      <c r="E417" s="65"/>
      <c r="F417" s="147"/>
      <c r="G417" s="147"/>
      <c r="H417" s="25">
        <f t="shared" si="17"/>
        <v>0</v>
      </c>
    </row>
    <row r="418" spans="1:8" ht="22.5" hidden="1">
      <c r="A418" s="193"/>
      <c r="B418" s="181"/>
      <c r="C418" s="183">
        <v>4240</v>
      </c>
      <c r="D418" s="171" t="s">
        <v>58</v>
      </c>
      <c r="E418" s="65"/>
      <c r="F418" s="147"/>
      <c r="G418" s="147"/>
      <c r="H418" s="25">
        <f t="shared" si="17"/>
        <v>0</v>
      </c>
    </row>
    <row r="419" spans="1:8" ht="12.75" hidden="1">
      <c r="A419" s="193"/>
      <c r="B419" s="181"/>
      <c r="C419" s="183">
        <v>4260</v>
      </c>
      <c r="D419" s="171" t="s">
        <v>42</v>
      </c>
      <c r="E419" s="65"/>
      <c r="F419" s="147"/>
      <c r="G419" s="147"/>
      <c r="H419" s="25">
        <f t="shared" si="17"/>
        <v>0</v>
      </c>
    </row>
    <row r="420" spans="1:8" ht="12.75" hidden="1">
      <c r="A420" s="193"/>
      <c r="B420" s="181"/>
      <c r="C420" s="183">
        <v>4280</v>
      </c>
      <c r="D420" s="171" t="s">
        <v>46</v>
      </c>
      <c r="E420" s="65"/>
      <c r="F420" s="147"/>
      <c r="G420" s="147"/>
      <c r="H420" s="25">
        <f t="shared" si="17"/>
        <v>0</v>
      </c>
    </row>
    <row r="421" spans="1:8" ht="12.75" hidden="1">
      <c r="A421" s="193"/>
      <c r="B421" s="181"/>
      <c r="C421" s="183">
        <v>4300</v>
      </c>
      <c r="D421" s="171" t="s">
        <v>21</v>
      </c>
      <c r="E421" s="65"/>
      <c r="F421" s="147"/>
      <c r="G421" s="147"/>
      <c r="H421" s="25">
        <f t="shared" si="17"/>
        <v>0</v>
      </c>
    </row>
    <row r="422" spans="1:8" ht="12.75" hidden="1">
      <c r="A422" s="193"/>
      <c r="B422" s="195"/>
      <c r="C422" s="183">
        <v>4350</v>
      </c>
      <c r="D422" s="171" t="s">
        <v>66</v>
      </c>
      <c r="E422" s="65"/>
      <c r="F422" s="147"/>
      <c r="G422" s="147"/>
      <c r="H422" s="25">
        <f t="shared" si="17"/>
        <v>0</v>
      </c>
    </row>
    <row r="423" spans="1:8" ht="33.75" hidden="1">
      <c r="A423" s="193"/>
      <c r="B423" s="195"/>
      <c r="C423" s="183">
        <v>4360</v>
      </c>
      <c r="D423" s="171" t="s">
        <v>85</v>
      </c>
      <c r="E423" s="65"/>
      <c r="F423" s="147"/>
      <c r="G423" s="147"/>
      <c r="H423" s="25">
        <f t="shared" si="17"/>
        <v>0</v>
      </c>
    </row>
    <row r="424" spans="1:8" ht="33.75" hidden="1">
      <c r="A424" s="186"/>
      <c r="B424" s="181"/>
      <c r="C424" s="183">
        <v>4370</v>
      </c>
      <c r="D424" s="171" t="s">
        <v>86</v>
      </c>
      <c r="E424" s="65"/>
      <c r="F424" s="147"/>
      <c r="G424" s="147"/>
      <c r="H424" s="25">
        <f t="shared" si="17"/>
        <v>0</v>
      </c>
    </row>
    <row r="425" spans="1:8" ht="22.5" hidden="1">
      <c r="A425" s="193"/>
      <c r="B425" s="195"/>
      <c r="C425" s="183">
        <v>4390</v>
      </c>
      <c r="D425" s="171" t="s">
        <v>104</v>
      </c>
      <c r="E425" s="65"/>
      <c r="F425" s="147"/>
      <c r="G425" s="147"/>
      <c r="H425" s="25">
        <f t="shared" si="17"/>
        <v>0</v>
      </c>
    </row>
    <row r="426" spans="1:8" ht="12.75" hidden="1">
      <c r="A426" s="193"/>
      <c r="B426" s="195"/>
      <c r="C426" s="183">
        <v>4410</v>
      </c>
      <c r="D426" s="163" t="s">
        <v>39</v>
      </c>
      <c r="E426" s="65"/>
      <c r="F426" s="147"/>
      <c r="G426" s="147"/>
      <c r="H426" s="25">
        <f t="shared" si="17"/>
        <v>0</v>
      </c>
    </row>
    <row r="427" spans="1:8" ht="12.75" hidden="1">
      <c r="A427" s="193"/>
      <c r="B427" s="195"/>
      <c r="C427" s="182">
        <v>4430</v>
      </c>
      <c r="D427" s="264" t="s">
        <v>26</v>
      </c>
      <c r="E427" s="220"/>
      <c r="F427" s="222"/>
      <c r="G427" s="222"/>
      <c r="H427" s="119">
        <f t="shared" si="17"/>
        <v>0</v>
      </c>
    </row>
    <row r="428" spans="1:8" ht="22.5">
      <c r="A428" s="203">
        <v>801</v>
      </c>
      <c r="B428" s="64">
        <v>80110</v>
      </c>
      <c r="C428" s="183">
        <v>4440</v>
      </c>
      <c r="D428" s="171" t="s">
        <v>105</v>
      </c>
      <c r="E428" s="65">
        <v>29797</v>
      </c>
      <c r="F428" s="147">
        <v>0</v>
      </c>
      <c r="G428" s="147">
        <v>365</v>
      </c>
      <c r="H428" s="25">
        <f t="shared" si="17"/>
        <v>29432</v>
      </c>
    </row>
    <row r="429" spans="1:8" ht="22.5" hidden="1">
      <c r="A429" s="186"/>
      <c r="B429" s="181"/>
      <c r="C429" s="187">
        <v>4700</v>
      </c>
      <c r="D429" s="188" t="s">
        <v>89</v>
      </c>
      <c r="E429" s="168"/>
      <c r="F429" s="162"/>
      <c r="G429" s="162"/>
      <c r="H429" s="115">
        <f t="shared" si="17"/>
        <v>0</v>
      </c>
    </row>
    <row r="430" spans="1:8" ht="33.75" hidden="1">
      <c r="A430" s="193"/>
      <c r="B430" s="181"/>
      <c r="C430" s="183">
        <v>4740</v>
      </c>
      <c r="D430" s="171" t="s">
        <v>90</v>
      </c>
      <c r="E430" s="65"/>
      <c r="F430" s="147"/>
      <c r="G430" s="147"/>
      <c r="H430" s="25">
        <f t="shared" si="17"/>
        <v>0</v>
      </c>
    </row>
    <row r="431" spans="1:8" ht="22.5" hidden="1">
      <c r="A431" s="193"/>
      <c r="B431" s="192"/>
      <c r="C431" s="183">
        <v>4750</v>
      </c>
      <c r="D431" s="171" t="s">
        <v>91</v>
      </c>
      <c r="E431" s="65"/>
      <c r="F431" s="147"/>
      <c r="G431" s="147"/>
      <c r="H431" s="25">
        <f t="shared" si="17"/>
        <v>0</v>
      </c>
    </row>
    <row r="432" spans="1:8" ht="12.75" hidden="1">
      <c r="A432" s="195"/>
      <c r="B432" s="64">
        <v>80111</v>
      </c>
      <c r="C432" s="64"/>
      <c r="D432" s="170" t="s">
        <v>44</v>
      </c>
      <c r="E432" s="167"/>
      <c r="F432" s="82">
        <f>SUM(F433:F454)</f>
        <v>0</v>
      </c>
      <c r="G432" s="82">
        <f>SUM(G433:G454)</f>
        <v>0</v>
      </c>
      <c r="H432" s="24">
        <f t="shared" si="17"/>
        <v>0</v>
      </c>
    </row>
    <row r="433" spans="1:8" ht="22.5" hidden="1">
      <c r="A433" s="193"/>
      <c r="B433" s="180"/>
      <c r="C433" s="183">
        <v>3020</v>
      </c>
      <c r="D433" s="171" t="s">
        <v>56</v>
      </c>
      <c r="E433" s="65"/>
      <c r="F433" s="3"/>
      <c r="G433" s="3"/>
      <c r="H433" s="25">
        <f t="shared" si="17"/>
        <v>0</v>
      </c>
    </row>
    <row r="434" spans="1:8" ht="14.25" customHeight="1" hidden="1">
      <c r="A434" s="193"/>
      <c r="B434" s="195"/>
      <c r="C434" s="183">
        <v>4010</v>
      </c>
      <c r="D434" s="171" t="s">
        <v>19</v>
      </c>
      <c r="E434" s="65"/>
      <c r="F434" s="3"/>
      <c r="G434" s="3"/>
      <c r="H434" s="25">
        <f t="shared" si="17"/>
        <v>0</v>
      </c>
    </row>
    <row r="435" spans="1:8" ht="12.75" hidden="1">
      <c r="A435" s="193"/>
      <c r="B435" s="195"/>
      <c r="C435" s="183">
        <v>4040</v>
      </c>
      <c r="D435" s="171" t="s">
        <v>83</v>
      </c>
      <c r="E435" s="65"/>
      <c r="F435" s="3"/>
      <c r="G435" s="3"/>
      <c r="H435" s="25">
        <f t="shared" si="17"/>
        <v>0</v>
      </c>
    </row>
    <row r="436" spans="1:8" ht="12.75" hidden="1">
      <c r="A436" s="193"/>
      <c r="B436" s="195"/>
      <c r="C436" s="183">
        <v>4110</v>
      </c>
      <c r="D436" s="171" t="s">
        <v>78</v>
      </c>
      <c r="E436" s="65"/>
      <c r="F436" s="3"/>
      <c r="G436" s="3"/>
      <c r="H436" s="25">
        <f t="shared" si="17"/>
        <v>0</v>
      </c>
    </row>
    <row r="437" spans="1:8" ht="12.75" hidden="1">
      <c r="A437" s="193"/>
      <c r="B437" s="195"/>
      <c r="C437" s="183">
        <v>4120</v>
      </c>
      <c r="D437" s="171" t="s">
        <v>22</v>
      </c>
      <c r="E437" s="65"/>
      <c r="F437" s="3"/>
      <c r="G437" s="3"/>
      <c r="H437" s="25">
        <f t="shared" si="17"/>
        <v>0</v>
      </c>
    </row>
    <row r="438" spans="1:8" ht="12.75" hidden="1">
      <c r="A438" s="193"/>
      <c r="B438" s="195"/>
      <c r="C438" s="183">
        <v>4170</v>
      </c>
      <c r="D438" s="171" t="s">
        <v>18</v>
      </c>
      <c r="E438" s="65"/>
      <c r="F438" s="3"/>
      <c r="G438" s="3"/>
      <c r="H438" s="25">
        <f t="shared" si="17"/>
        <v>0</v>
      </c>
    </row>
    <row r="439" spans="1:8" ht="12.75" hidden="1">
      <c r="A439" s="193"/>
      <c r="B439" s="195"/>
      <c r="C439" s="183">
        <v>4210</v>
      </c>
      <c r="D439" s="171" t="s">
        <v>24</v>
      </c>
      <c r="E439" s="65"/>
      <c r="F439" s="3"/>
      <c r="G439" s="3"/>
      <c r="H439" s="25">
        <f t="shared" si="17"/>
        <v>0</v>
      </c>
    </row>
    <row r="440" spans="1:8" ht="22.5" hidden="1">
      <c r="A440" s="193"/>
      <c r="B440" s="195"/>
      <c r="C440" s="183">
        <v>4240</v>
      </c>
      <c r="D440" s="184" t="s">
        <v>58</v>
      </c>
      <c r="E440" s="65"/>
      <c r="F440" s="3"/>
      <c r="G440" s="3"/>
      <c r="H440" s="25">
        <f t="shared" si="17"/>
        <v>0</v>
      </c>
    </row>
    <row r="441" spans="1:8" ht="12.75" hidden="1">
      <c r="A441" s="193"/>
      <c r="B441" s="195"/>
      <c r="C441" s="183">
        <v>4260</v>
      </c>
      <c r="D441" s="171" t="s">
        <v>42</v>
      </c>
      <c r="E441" s="65"/>
      <c r="F441" s="82"/>
      <c r="G441" s="82"/>
      <c r="H441" s="25">
        <f t="shared" si="17"/>
        <v>0</v>
      </c>
    </row>
    <row r="442" spans="1:8" ht="12.75" hidden="1">
      <c r="A442" s="193"/>
      <c r="B442" s="195"/>
      <c r="C442" s="183">
        <v>4270</v>
      </c>
      <c r="D442" s="171" t="s">
        <v>20</v>
      </c>
      <c r="E442" s="65"/>
      <c r="F442" s="3"/>
      <c r="G442" s="3"/>
      <c r="H442" s="25">
        <f t="shared" si="17"/>
        <v>0</v>
      </c>
    </row>
    <row r="443" spans="1:8" ht="12.75" hidden="1">
      <c r="A443" s="193"/>
      <c r="B443" s="195"/>
      <c r="C443" s="183">
        <v>4280</v>
      </c>
      <c r="D443" s="171" t="s">
        <v>46</v>
      </c>
      <c r="E443" s="65"/>
      <c r="F443" s="3"/>
      <c r="G443" s="3"/>
      <c r="H443" s="25">
        <f t="shared" si="17"/>
        <v>0</v>
      </c>
    </row>
    <row r="444" spans="1:8" ht="12.75" hidden="1">
      <c r="A444" s="193"/>
      <c r="B444" s="195"/>
      <c r="C444" s="183">
        <v>4300</v>
      </c>
      <c r="D444" s="171" t="s">
        <v>21</v>
      </c>
      <c r="E444" s="65"/>
      <c r="F444" s="3"/>
      <c r="G444" s="3"/>
      <c r="H444" s="25">
        <f t="shared" si="17"/>
        <v>0</v>
      </c>
    </row>
    <row r="445" spans="1:8" ht="12.75" hidden="1">
      <c r="A445" s="193"/>
      <c r="B445" s="195"/>
      <c r="C445" s="183">
        <v>4350</v>
      </c>
      <c r="D445" s="171" t="s">
        <v>66</v>
      </c>
      <c r="E445" s="65"/>
      <c r="F445" s="3"/>
      <c r="G445" s="3"/>
      <c r="H445" s="25">
        <f t="shared" si="17"/>
        <v>0</v>
      </c>
    </row>
    <row r="446" spans="1:8" ht="33.75" hidden="1">
      <c r="A446" s="193"/>
      <c r="B446" s="195"/>
      <c r="C446" s="183">
        <v>4360</v>
      </c>
      <c r="D446" s="171" t="s">
        <v>85</v>
      </c>
      <c r="E446" s="65"/>
      <c r="F446" s="3"/>
      <c r="G446" s="3"/>
      <c r="H446" s="25">
        <f t="shared" si="17"/>
        <v>0</v>
      </c>
    </row>
    <row r="447" spans="1:8" ht="33.75" hidden="1">
      <c r="A447" s="193"/>
      <c r="B447" s="195"/>
      <c r="C447" s="183">
        <v>4370</v>
      </c>
      <c r="D447" s="171" t="s">
        <v>86</v>
      </c>
      <c r="E447" s="65"/>
      <c r="F447" s="3"/>
      <c r="G447" s="3"/>
      <c r="H447" s="25">
        <f t="shared" si="17"/>
        <v>0</v>
      </c>
    </row>
    <row r="448" spans="1:8" ht="12.75" hidden="1">
      <c r="A448" s="193"/>
      <c r="B448" s="195"/>
      <c r="C448" s="183">
        <v>4410</v>
      </c>
      <c r="D448" s="171" t="s">
        <v>39</v>
      </c>
      <c r="E448" s="65"/>
      <c r="F448" s="3"/>
      <c r="G448" s="3"/>
      <c r="H448" s="25">
        <f t="shared" si="17"/>
        <v>0</v>
      </c>
    </row>
    <row r="449" spans="1:8" ht="12.75" hidden="1">
      <c r="A449" s="186"/>
      <c r="B449" s="181"/>
      <c r="C449" s="183">
        <v>4430</v>
      </c>
      <c r="D449" s="171" t="s">
        <v>26</v>
      </c>
      <c r="E449" s="65"/>
      <c r="F449" s="3"/>
      <c r="G449" s="3"/>
      <c r="H449" s="25">
        <f t="shared" si="17"/>
        <v>0</v>
      </c>
    </row>
    <row r="450" spans="1:8" ht="22.5" hidden="1">
      <c r="A450" s="186"/>
      <c r="B450" s="181"/>
      <c r="C450" s="183">
        <v>4440</v>
      </c>
      <c r="D450" s="171" t="s">
        <v>105</v>
      </c>
      <c r="E450" s="65"/>
      <c r="F450" s="3"/>
      <c r="G450" s="3"/>
      <c r="H450" s="25">
        <f t="shared" si="17"/>
        <v>0</v>
      </c>
    </row>
    <row r="451" spans="1:8" ht="12.75" hidden="1">
      <c r="A451" s="186"/>
      <c r="B451" s="181"/>
      <c r="C451" s="183">
        <v>4510</v>
      </c>
      <c r="D451" s="184" t="s">
        <v>116</v>
      </c>
      <c r="E451" s="65"/>
      <c r="F451" s="3"/>
      <c r="G451" s="3"/>
      <c r="H451" s="25">
        <f t="shared" si="17"/>
        <v>0</v>
      </c>
    </row>
    <row r="452" spans="1:8" ht="22.5" hidden="1">
      <c r="A452" s="186"/>
      <c r="B452" s="181"/>
      <c r="C452" s="183">
        <v>4700</v>
      </c>
      <c r="D452" s="184" t="s">
        <v>210</v>
      </c>
      <c r="E452" s="65"/>
      <c r="F452" s="3"/>
      <c r="G452" s="3"/>
      <c r="H452" s="25">
        <f t="shared" si="17"/>
        <v>0</v>
      </c>
    </row>
    <row r="453" spans="1:8" ht="33.75" hidden="1">
      <c r="A453" s="186"/>
      <c r="B453" s="181"/>
      <c r="C453" s="183">
        <v>4740</v>
      </c>
      <c r="D453" s="171" t="s">
        <v>90</v>
      </c>
      <c r="E453" s="65"/>
      <c r="F453" s="3"/>
      <c r="G453" s="3"/>
      <c r="H453" s="25">
        <f t="shared" si="17"/>
        <v>0</v>
      </c>
    </row>
    <row r="454" spans="1:8" ht="22.5" hidden="1">
      <c r="A454" s="186"/>
      <c r="B454" s="181"/>
      <c r="C454" s="183">
        <v>4750</v>
      </c>
      <c r="D454" s="171" t="s">
        <v>91</v>
      </c>
      <c r="E454" s="65"/>
      <c r="F454" s="3"/>
      <c r="G454" s="3"/>
      <c r="H454" s="25">
        <f t="shared" si="17"/>
        <v>0</v>
      </c>
    </row>
    <row r="455" spans="1:8" ht="12.75">
      <c r="A455" s="201"/>
      <c r="B455" s="183">
        <v>80120</v>
      </c>
      <c r="C455" s="64"/>
      <c r="D455" s="170" t="s">
        <v>129</v>
      </c>
      <c r="E455" s="164">
        <v>6785376</v>
      </c>
      <c r="F455" s="82">
        <f>SUM(F459:F477)</f>
        <v>15794</v>
      </c>
      <c r="G455" s="82">
        <f>SUM(G459:G477)</f>
        <v>10520</v>
      </c>
      <c r="H455" s="24">
        <f t="shared" si="17"/>
        <v>6790650</v>
      </c>
    </row>
    <row r="456" spans="1:8" ht="33.75" hidden="1">
      <c r="A456" s="195"/>
      <c r="B456" s="182"/>
      <c r="C456" s="183">
        <v>2310</v>
      </c>
      <c r="D456" s="171" t="s">
        <v>82</v>
      </c>
      <c r="E456" s="65"/>
      <c r="F456" s="3"/>
      <c r="G456" s="3"/>
      <c r="H456" s="25">
        <f t="shared" si="17"/>
        <v>0</v>
      </c>
    </row>
    <row r="457" spans="1:8" ht="33.75" hidden="1">
      <c r="A457" s="195"/>
      <c r="B457" s="70"/>
      <c r="C457" s="183">
        <v>2540</v>
      </c>
      <c r="D457" s="171" t="s">
        <v>130</v>
      </c>
      <c r="E457" s="65"/>
      <c r="F457" s="3"/>
      <c r="G457" s="3"/>
      <c r="H457" s="25">
        <f t="shared" si="17"/>
        <v>0</v>
      </c>
    </row>
    <row r="458" spans="1:8" ht="22.5" hidden="1">
      <c r="A458" s="195"/>
      <c r="B458" s="70"/>
      <c r="C458" s="183">
        <v>3020</v>
      </c>
      <c r="D458" s="171" t="s">
        <v>56</v>
      </c>
      <c r="E458" s="65"/>
      <c r="F458" s="3"/>
      <c r="G458" s="3"/>
      <c r="H458" s="25">
        <f t="shared" si="17"/>
        <v>0</v>
      </c>
    </row>
    <row r="459" spans="1:8" ht="12" customHeight="1">
      <c r="A459" s="195"/>
      <c r="B459" s="182"/>
      <c r="C459" s="183">
        <v>4010</v>
      </c>
      <c r="D459" s="171" t="s">
        <v>19</v>
      </c>
      <c r="E459" s="65">
        <v>4252258</v>
      </c>
      <c r="F459" s="3">
        <v>0</v>
      </c>
      <c r="G459" s="3">
        <f>4000+1329</f>
        <v>5329</v>
      </c>
      <c r="H459" s="25">
        <f t="shared" si="17"/>
        <v>4246929</v>
      </c>
    </row>
    <row r="460" spans="1:8" ht="12.75">
      <c r="A460" s="195"/>
      <c r="B460" s="70"/>
      <c r="C460" s="183">
        <v>4040</v>
      </c>
      <c r="D460" s="171" t="s">
        <v>83</v>
      </c>
      <c r="E460" s="65">
        <v>326759</v>
      </c>
      <c r="F460" s="3">
        <v>0</v>
      </c>
      <c r="G460" s="3">
        <v>2746</v>
      </c>
      <c r="H460" s="25">
        <f t="shared" si="17"/>
        <v>324013</v>
      </c>
    </row>
    <row r="461" spans="1:8" ht="12.75">
      <c r="A461" s="195"/>
      <c r="B461" s="70"/>
      <c r="C461" s="183">
        <v>4110</v>
      </c>
      <c r="D461" s="171" t="s">
        <v>78</v>
      </c>
      <c r="E461" s="65">
        <v>697115</v>
      </c>
      <c r="F461" s="3">
        <v>0</v>
      </c>
      <c r="G461" s="3">
        <v>204</v>
      </c>
      <c r="H461" s="25">
        <f t="shared" si="17"/>
        <v>696911</v>
      </c>
    </row>
    <row r="462" spans="1:8" ht="12.75">
      <c r="A462" s="195"/>
      <c r="B462" s="70"/>
      <c r="C462" s="183">
        <v>4120</v>
      </c>
      <c r="D462" s="171" t="s">
        <v>22</v>
      </c>
      <c r="E462" s="65">
        <v>110816</v>
      </c>
      <c r="F462" s="3">
        <v>0</v>
      </c>
      <c r="G462" s="3">
        <v>33</v>
      </c>
      <c r="H462" s="25">
        <f t="shared" si="17"/>
        <v>110783</v>
      </c>
    </row>
    <row r="463" spans="1:8" ht="12.75">
      <c r="A463" s="181"/>
      <c r="B463" s="70"/>
      <c r="C463" s="183">
        <v>4170</v>
      </c>
      <c r="D463" s="171" t="s">
        <v>18</v>
      </c>
      <c r="E463" s="65">
        <v>7970</v>
      </c>
      <c r="F463" s="147">
        <v>8609</v>
      </c>
      <c r="G463" s="147">
        <v>0</v>
      </c>
      <c r="H463" s="25">
        <f t="shared" si="17"/>
        <v>16579</v>
      </c>
    </row>
    <row r="464" spans="1:8" ht="12.75">
      <c r="A464" s="181"/>
      <c r="B464" s="70"/>
      <c r="C464" s="187">
        <v>4210</v>
      </c>
      <c r="D464" s="188" t="s">
        <v>24</v>
      </c>
      <c r="E464" s="168">
        <v>123988</v>
      </c>
      <c r="F464" s="157">
        <v>4408</v>
      </c>
      <c r="G464" s="157">
        <v>0</v>
      </c>
      <c r="H464" s="115">
        <f t="shared" si="17"/>
        <v>128396</v>
      </c>
    </row>
    <row r="465" spans="1:8" ht="22.5">
      <c r="A465" s="195"/>
      <c r="B465" s="70"/>
      <c r="C465" s="183">
        <v>4240</v>
      </c>
      <c r="D465" s="171" t="s">
        <v>58</v>
      </c>
      <c r="E465" s="65">
        <v>21739</v>
      </c>
      <c r="F465" s="3">
        <v>0</v>
      </c>
      <c r="G465" s="3">
        <v>2208</v>
      </c>
      <c r="H465" s="25">
        <f t="shared" si="17"/>
        <v>19531</v>
      </c>
    </row>
    <row r="466" spans="1:8" ht="12.75" hidden="1">
      <c r="A466" s="195"/>
      <c r="B466" s="70"/>
      <c r="C466" s="183">
        <v>4260</v>
      </c>
      <c r="D466" s="171" t="s">
        <v>42</v>
      </c>
      <c r="E466" s="65"/>
      <c r="F466" s="3"/>
      <c r="G466" s="3"/>
      <c r="H466" s="25">
        <f t="shared" si="17"/>
        <v>0</v>
      </c>
    </row>
    <row r="467" spans="1:8" ht="12.75" hidden="1">
      <c r="A467" s="195"/>
      <c r="B467" s="70"/>
      <c r="C467" s="183">
        <v>4270</v>
      </c>
      <c r="D467" s="171" t="s">
        <v>20</v>
      </c>
      <c r="E467" s="65"/>
      <c r="F467" s="3"/>
      <c r="G467" s="3"/>
      <c r="H467" s="25">
        <f t="shared" si="17"/>
        <v>0</v>
      </c>
    </row>
    <row r="468" spans="1:8" ht="12.75" hidden="1">
      <c r="A468" s="195"/>
      <c r="B468" s="70"/>
      <c r="C468" s="183">
        <v>4280</v>
      </c>
      <c r="D468" s="171" t="s">
        <v>46</v>
      </c>
      <c r="E468" s="65"/>
      <c r="F468" s="3"/>
      <c r="G468" s="3"/>
      <c r="H468" s="25">
        <f t="shared" si="17"/>
        <v>0</v>
      </c>
    </row>
    <row r="469" spans="1:8" ht="12.75" hidden="1">
      <c r="A469" s="195"/>
      <c r="B469" s="70"/>
      <c r="C469" s="183">
        <v>4300</v>
      </c>
      <c r="D469" s="171" t="s">
        <v>21</v>
      </c>
      <c r="E469" s="65"/>
      <c r="F469" s="3"/>
      <c r="G469" s="3"/>
      <c r="H469" s="25">
        <f t="shared" si="17"/>
        <v>0</v>
      </c>
    </row>
    <row r="470" spans="1:8" ht="12.75">
      <c r="A470" s="195"/>
      <c r="B470" s="70"/>
      <c r="C470" s="183">
        <v>4350</v>
      </c>
      <c r="D470" s="171" t="s">
        <v>66</v>
      </c>
      <c r="E470" s="65">
        <v>6288</v>
      </c>
      <c r="F470" s="3">
        <v>2150</v>
      </c>
      <c r="G470" s="3">
        <v>0</v>
      </c>
      <c r="H470" s="25">
        <f t="shared" si="17"/>
        <v>8438</v>
      </c>
    </row>
    <row r="471" spans="1:8" ht="33.75" hidden="1">
      <c r="A471" s="195"/>
      <c r="B471" s="70"/>
      <c r="C471" s="183">
        <v>4360</v>
      </c>
      <c r="D471" s="171" t="s">
        <v>85</v>
      </c>
      <c r="E471" s="65"/>
      <c r="F471" s="3"/>
      <c r="G471" s="3"/>
      <c r="H471" s="25">
        <f t="shared" si="17"/>
        <v>0</v>
      </c>
    </row>
    <row r="472" spans="1:8" ht="33.75" hidden="1">
      <c r="A472" s="181"/>
      <c r="B472" s="70"/>
      <c r="C472" s="183">
        <v>4370</v>
      </c>
      <c r="D472" s="171" t="s">
        <v>86</v>
      </c>
      <c r="E472" s="65"/>
      <c r="F472" s="3"/>
      <c r="G472" s="3"/>
      <c r="H472" s="25">
        <f t="shared" si="17"/>
        <v>0</v>
      </c>
    </row>
    <row r="473" spans="1:8" ht="22.5" hidden="1">
      <c r="A473" s="195"/>
      <c r="B473" s="70"/>
      <c r="C473" s="183">
        <v>4390</v>
      </c>
      <c r="D473" s="171" t="s">
        <v>104</v>
      </c>
      <c r="E473" s="165"/>
      <c r="F473" s="3"/>
      <c r="G473" s="3"/>
      <c r="H473" s="25">
        <f aca="true" t="shared" si="18" ref="H473:H538">SUM(E473:F473,-IF(ISNUMBER(G473),G473,0))</f>
        <v>0</v>
      </c>
    </row>
    <row r="474" spans="1:8" ht="12.75" hidden="1">
      <c r="A474" s="195"/>
      <c r="B474" s="70"/>
      <c r="C474" s="183">
        <v>4410</v>
      </c>
      <c r="D474" s="171" t="s">
        <v>39</v>
      </c>
      <c r="E474" s="65"/>
      <c r="F474" s="3"/>
      <c r="G474" s="3"/>
      <c r="H474" s="25">
        <f t="shared" si="18"/>
        <v>0</v>
      </c>
    </row>
    <row r="475" spans="1:8" ht="12.75" hidden="1">
      <c r="A475" s="195"/>
      <c r="B475" s="70"/>
      <c r="C475" s="183">
        <v>4430</v>
      </c>
      <c r="D475" s="171" t="s">
        <v>26</v>
      </c>
      <c r="E475" s="65"/>
      <c r="F475" s="3"/>
      <c r="G475" s="3"/>
      <c r="H475" s="25">
        <f t="shared" si="18"/>
        <v>0</v>
      </c>
    </row>
    <row r="476" spans="1:8" ht="22.5">
      <c r="A476" s="195"/>
      <c r="B476" s="70"/>
      <c r="C476" s="183">
        <v>4440</v>
      </c>
      <c r="D476" s="171" t="s">
        <v>105</v>
      </c>
      <c r="E476" s="65">
        <v>279451</v>
      </c>
      <c r="F476" s="3">
        <v>569</v>
      </c>
      <c r="G476" s="3">
        <v>0</v>
      </c>
      <c r="H476" s="25">
        <f t="shared" si="18"/>
        <v>280020</v>
      </c>
    </row>
    <row r="477" spans="1:8" ht="12.75">
      <c r="A477" s="195"/>
      <c r="B477" s="187"/>
      <c r="C477" s="183">
        <v>4480</v>
      </c>
      <c r="D477" s="171" t="s">
        <v>88</v>
      </c>
      <c r="E477" s="65">
        <v>0</v>
      </c>
      <c r="F477" s="3">
        <v>58</v>
      </c>
      <c r="G477" s="3">
        <v>0</v>
      </c>
      <c r="H477" s="25">
        <f t="shared" si="18"/>
        <v>58</v>
      </c>
    </row>
    <row r="478" spans="1:8" ht="22.5" hidden="1">
      <c r="A478" s="195"/>
      <c r="B478" s="70"/>
      <c r="C478" s="183">
        <v>4500</v>
      </c>
      <c r="D478" s="171" t="s">
        <v>115</v>
      </c>
      <c r="E478" s="165"/>
      <c r="F478" s="3"/>
      <c r="G478" s="3"/>
      <c r="H478" s="25">
        <f t="shared" si="18"/>
        <v>0</v>
      </c>
    </row>
    <row r="479" spans="1:8" ht="12.75" hidden="1">
      <c r="A479" s="195"/>
      <c r="B479" s="70"/>
      <c r="C479" s="183">
        <v>4510</v>
      </c>
      <c r="D479" s="171" t="s">
        <v>116</v>
      </c>
      <c r="E479" s="165"/>
      <c r="F479" s="3"/>
      <c r="G479" s="3"/>
      <c r="H479" s="25">
        <f t="shared" si="18"/>
        <v>0</v>
      </c>
    </row>
    <row r="480" spans="1:8" ht="22.5" hidden="1">
      <c r="A480" s="195"/>
      <c r="B480" s="70"/>
      <c r="C480" s="183">
        <v>4700</v>
      </c>
      <c r="D480" s="171" t="s">
        <v>89</v>
      </c>
      <c r="E480" s="65"/>
      <c r="F480" s="3"/>
      <c r="G480" s="3"/>
      <c r="H480" s="25">
        <f t="shared" si="18"/>
        <v>0</v>
      </c>
    </row>
    <row r="481" spans="1:8" ht="33.75" hidden="1">
      <c r="A481" s="195"/>
      <c r="B481" s="70"/>
      <c r="C481" s="183">
        <v>4740</v>
      </c>
      <c r="D481" s="171" t="s">
        <v>90</v>
      </c>
      <c r="E481" s="65"/>
      <c r="F481" s="3"/>
      <c r="G481" s="3"/>
      <c r="H481" s="25">
        <f t="shared" si="18"/>
        <v>0</v>
      </c>
    </row>
    <row r="482" spans="1:8" ht="22.5" hidden="1">
      <c r="A482" s="195"/>
      <c r="B482" s="187"/>
      <c r="C482" s="183">
        <v>4750</v>
      </c>
      <c r="D482" s="171" t="s">
        <v>91</v>
      </c>
      <c r="E482" s="65"/>
      <c r="F482" s="3"/>
      <c r="G482" s="3"/>
      <c r="H482" s="25">
        <f t="shared" si="18"/>
        <v>0</v>
      </c>
    </row>
    <row r="483" spans="1:8" ht="12.75" hidden="1">
      <c r="A483" s="195"/>
      <c r="B483" s="183">
        <v>80123</v>
      </c>
      <c r="C483" s="64"/>
      <c r="D483" s="170" t="s">
        <v>131</v>
      </c>
      <c r="E483" s="164"/>
      <c r="F483" s="82">
        <f>SUM(F484:F504)</f>
        <v>0</v>
      </c>
      <c r="G483" s="82">
        <f>SUM(G484:G504)</f>
        <v>0</v>
      </c>
      <c r="H483" s="24">
        <f t="shared" si="18"/>
        <v>0</v>
      </c>
    </row>
    <row r="484" spans="1:8" ht="22.5" hidden="1">
      <c r="A484" s="195"/>
      <c r="B484" s="182"/>
      <c r="C484" s="183">
        <v>3020</v>
      </c>
      <c r="D484" s="171" t="s">
        <v>56</v>
      </c>
      <c r="E484" s="65"/>
      <c r="F484" s="3"/>
      <c r="G484" s="3"/>
      <c r="H484" s="25">
        <f t="shared" si="18"/>
        <v>0</v>
      </c>
    </row>
    <row r="485" spans="1:8" ht="13.5" customHeight="1" hidden="1">
      <c r="A485" s="195"/>
      <c r="B485" s="70"/>
      <c r="C485" s="183">
        <v>4010</v>
      </c>
      <c r="D485" s="171" t="s">
        <v>19</v>
      </c>
      <c r="E485" s="65"/>
      <c r="F485" s="3"/>
      <c r="G485" s="3"/>
      <c r="H485" s="25">
        <f t="shared" si="18"/>
        <v>0</v>
      </c>
    </row>
    <row r="486" spans="1:8" ht="12.75" hidden="1">
      <c r="A486" s="195"/>
      <c r="B486" s="70"/>
      <c r="C486" s="183">
        <v>4040</v>
      </c>
      <c r="D486" s="171" t="s">
        <v>83</v>
      </c>
      <c r="E486" s="65"/>
      <c r="F486" s="3"/>
      <c r="G486" s="3"/>
      <c r="H486" s="25">
        <f t="shared" si="18"/>
        <v>0</v>
      </c>
    </row>
    <row r="487" spans="1:8" ht="12.75" hidden="1">
      <c r="A487" s="195"/>
      <c r="B487" s="70"/>
      <c r="C487" s="183">
        <v>4110</v>
      </c>
      <c r="D487" s="171" t="s">
        <v>78</v>
      </c>
      <c r="E487" s="65"/>
      <c r="F487" s="3"/>
      <c r="G487" s="3"/>
      <c r="H487" s="25">
        <f t="shared" si="18"/>
        <v>0</v>
      </c>
    </row>
    <row r="488" spans="1:8" ht="12.75" hidden="1">
      <c r="A488" s="195"/>
      <c r="B488" s="70"/>
      <c r="C488" s="183">
        <v>4120</v>
      </c>
      <c r="D488" s="171" t="s">
        <v>22</v>
      </c>
      <c r="E488" s="65"/>
      <c r="F488" s="3"/>
      <c r="G488" s="3"/>
      <c r="H488" s="25">
        <f t="shared" si="18"/>
        <v>0</v>
      </c>
    </row>
    <row r="489" spans="1:8" ht="12.75" hidden="1">
      <c r="A489" s="195"/>
      <c r="B489" s="70"/>
      <c r="C489" s="183">
        <v>4210</v>
      </c>
      <c r="D489" s="171" t="s">
        <v>24</v>
      </c>
      <c r="E489" s="65"/>
      <c r="F489" s="3"/>
      <c r="G489" s="3"/>
      <c r="H489" s="25">
        <f t="shared" si="18"/>
        <v>0</v>
      </c>
    </row>
    <row r="490" spans="1:8" ht="22.5" hidden="1">
      <c r="A490" s="195"/>
      <c r="B490" s="70"/>
      <c r="C490" s="183">
        <v>4240</v>
      </c>
      <c r="D490" s="171" t="s">
        <v>58</v>
      </c>
      <c r="E490" s="65"/>
      <c r="F490" s="3"/>
      <c r="G490" s="3"/>
      <c r="H490" s="25">
        <f t="shared" si="18"/>
        <v>0</v>
      </c>
    </row>
    <row r="491" spans="1:8" ht="12.75" hidden="1">
      <c r="A491" s="195"/>
      <c r="B491" s="70"/>
      <c r="C491" s="183">
        <v>4260</v>
      </c>
      <c r="D491" s="171" t="s">
        <v>42</v>
      </c>
      <c r="E491" s="65"/>
      <c r="F491" s="82"/>
      <c r="G491" s="82"/>
      <c r="H491" s="25">
        <f t="shared" si="18"/>
        <v>0</v>
      </c>
    </row>
    <row r="492" spans="1:8" ht="12.75" hidden="1">
      <c r="A492" s="195"/>
      <c r="B492" s="70"/>
      <c r="C492" s="183">
        <v>4270</v>
      </c>
      <c r="D492" s="171" t="s">
        <v>20</v>
      </c>
      <c r="E492" s="65"/>
      <c r="F492" s="3"/>
      <c r="G492" s="3"/>
      <c r="H492" s="25">
        <f t="shared" si="18"/>
        <v>0</v>
      </c>
    </row>
    <row r="493" spans="1:8" ht="12.75" hidden="1">
      <c r="A493" s="195"/>
      <c r="B493" s="70"/>
      <c r="C493" s="183">
        <v>4280</v>
      </c>
      <c r="D493" s="171" t="s">
        <v>46</v>
      </c>
      <c r="E493" s="65"/>
      <c r="F493" s="3"/>
      <c r="G493" s="3"/>
      <c r="H493" s="25">
        <f t="shared" si="18"/>
        <v>0</v>
      </c>
    </row>
    <row r="494" spans="1:8" ht="12.75" hidden="1">
      <c r="A494" s="195"/>
      <c r="B494" s="70"/>
      <c r="C494" s="183">
        <v>4300</v>
      </c>
      <c r="D494" s="171" t="s">
        <v>21</v>
      </c>
      <c r="E494" s="65"/>
      <c r="F494" s="3"/>
      <c r="G494" s="3"/>
      <c r="H494" s="25">
        <f t="shared" si="18"/>
        <v>0</v>
      </c>
    </row>
    <row r="495" spans="1:8" ht="12.75" hidden="1">
      <c r="A495" s="195"/>
      <c r="B495" s="70"/>
      <c r="C495" s="183">
        <v>4350</v>
      </c>
      <c r="D495" s="171" t="s">
        <v>66</v>
      </c>
      <c r="E495" s="65"/>
      <c r="F495" s="3"/>
      <c r="G495" s="3"/>
      <c r="H495" s="25">
        <f t="shared" si="18"/>
        <v>0</v>
      </c>
    </row>
    <row r="496" spans="1:8" ht="33.75" hidden="1">
      <c r="A496" s="195"/>
      <c r="B496" s="70"/>
      <c r="C496" s="183">
        <v>4360</v>
      </c>
      <c r="D496" s="171" t="s">
        <v>85</v>
      </c>
      <c r="E496" s="65"/>
      <c r="F496" s="3"/>
      <c r="G496" s="3"/>
      <c r="H496" s="25">
        <f t="shared" si="18"/>
        <v>0</v>
      </c>
    </row>
    <row r="497" spans="1:8" ht="33.75" hidden="1">
      <c r="A497" s="195"/>
      <c r="B497" s="70"/>
      <c r="C497" s="183">
        <v>4370</v>
      </c>
      <c r="D497" s="171" t="s">
        <v>86</v>
      </c>
      <c r="E497" s="65"/>
      <c r="F497" s="3"/>
      <c r="G497" s="3"/>
      <c r="H497" s="25">
        <f t="shared" si="18"/>
        <v>0</v>
      </c>
    </row>
    <row r="498" spans="1:8" ht="12.75" hidden="1">
      <c r="A498" s="195"/>
      <c r="B498" s="70"/>
      <c r="C498" s="183">
        <v>4410</v>
      </c>
      <c r="D498" s="171" t="s">
        <v>39</v>
      </c>
      <c r="E498" s="65"/>
      <c r="F498" s="3"/>
      <c r="G498" s="3"/>
      <c r="H498" s="25">
        <f t="shared" si="18"/>
        <v>0</v>
      </c>
    </row>
    <row r="499" spans="1:8" ht="12.75" hidden="1">
      <c r="A499" s="195"/>
      <c r="B499" s="70"/>
      <c r="C499" s="183">
        <v>4430</v>
      </c>
      <c r="D499" s="171" t="s">
        <v>26</v>
      </c>
      <c r="E499" s="65"/>
      <c r="F499" s="3"/>
      <c r="G499" s="3"/>
      <c r="H499" s="25">
        <f t="shared" si="18"/>
        <v>0</v>
      </c>
    </row>
    <row r="500" spans="1:8" ht="22.5" hidden="1">
      <c r="A500" s="195"/>
      <c r="B500" s="70"/>
      <c r="C500" s="183">
        <v>4440</v>
      </c>
      <c r="D500" s="171" t="s">
        <v>105</v>
      </c>
      <c r="E500" s="65"/>
      <c r="F500" s="3"/>
      <c r="G500" s="3"/>
      <c r="H500" s="25">
        <f t="shared" si="18"/>
        <v>0</v>
      </c>
    </row>
    <row r="501" spans="1:8" ht="22.5" hidden="1">
      <c r="A501" s="181"/>
      <c r="B501" s="70"/>
      <c r="C501" s="183">
        <v>4500</v>
      </c>
      <c r="D501" s="171" t="s">
        <v>115</v>
      </c>
      <c r="E501" s="65"/>
      <c r="F501" s="3"/>
      <c r="G501" s="3"/>
      <c r="H501" s="25">
        <f t="shared" si="18"/>
        <v>0</v>
      </c>
    </row>
    <row r="502" spans="1:8" ht="22.5" hidden="1">
      <c r="A502" s="181"/>
      <c r="B502" s="70"/>
      <c r="C502" s="183">
        <v>4700</v>
      </c>
      <c r="D502" s="171" t="s">
        <v>89</v>
      </c>
      <c r="E502" s="65"/>
      <c r="F502" s="3"/>
      <c r="G502" s="3"/>
      <c r="H502" s="25">
        <f t="shared" si="18"/>
        <v>0</v>
      </c>
    </row>
    <row r="503" spans="1:8" ht="33.75" hidden="1">
      <c r="A503" s="181"/>
      <c r="B503" s="70"/>
      <c r="C503" s="183">
        <v>4740</v>
      </c>
      <c r="D503" s="171" t="s">
        <v>90</v>
      </c>
      <c r="E503" s="65"/>
      <c r="F503" s="3"/>
      <c r="G503" s="3"/>
      <c r="H503" s="25">
        <f t="shared" si="18"/>
        <v>0</v>
      </c>
    </row>
    <row r="504" spans="1:8" ht="22.5" hidden="1">
      <c r="A504" s="181"/>
      <c r="B504" s="187"/>
      <c r="C504" s="183">
        <v>4750</v>
      </c>
      <c r="D504" s="171" t="s">
        <v>91</v>
      </c>
      <c r="E504" s="65"/>
      <c r="F504" s="3"/>
      <c r="G504" s="3"/>
      <c r="H504" s="25">
        <f t="shared" si="18"/>
        <v>0</v>
      </c>
    </row>
    <row r="505" spans="1:8" ht="12.75">
      <c r="A505" s="181"/>
      <c r="B505" s="183">
        <v>80130</v>
      </c>
      <c r="C505" s="64"/>
      <c r="D505" s="170" t="s">
        <v>132</v>
      </c>
      <c r="E505" s="164">
        <v>12743413</v>
      </c>
      <c r="F505" s="82">
        <f>SUM(F506:F530)</f>
        <v>116270</v>
      </c>
      <c r="G505" s="82">
        <f>SUM(G506:G530)</f>
        <v>24257</v>
      </c>
      <c r="H505" s="24">
        <f t="shared" si="18"/>
        <v>12835426</v>
      </c>
    </row>
    <row r="506" spans="1:8" ht="33.75">
      <c r="A506" s="195"/>
      <c r="B506" s="182"/>
      <c r="C506" s="183">
        <v>2310</v>
      </c>
      <c r="D506" s="171" t="s">
        <v>82</v>
      </c>
      <c r="E506" s="65">
        <v>2800</v>
      </c>
      <c r="F506" s="3">
        <v>400</v>
      </c>
      <c r="G506" s="3">
        <v>0</v>
      </c>
      <c r="H506" s="25">
        <f t="shared" si="18"/>
        <v>3200</v>
      </c>
    </row>
    <row r="507" spans="1:8" ht="33.75" hidden="1">
      <c r="A507" s="195"/>
      <c r="B507" s="70"/>
      <c r="C507" s="183">
        <v>2540</v>
      </c>
      <c r="D507" s="171" t="s">
        <v>130</v>
      </c>
      <c r="E507" s="65"/>
      <c r="F507" s="3"/>
      <c r="G507" s="3"/>
      <c r="H507" s="25">
        <f t="shared" si="18"/>
        <v>0</v>
      </c>
    </row>
    <row r="508" spans="1:8" ht="22.5" hidden="1">
      <c r="A508" s="195"/>
      <c r="B508" s="70"/>
      <c r="C508" s="183">
        <v>3020</v>
      </c>
      <c r="D508" s="171" t="s">
        <v>56</v>
      </c>
      <c r="E508" s="65"/>
      <c r="F508" s="3"/>
      <c r="G508" s="3"/>
      <c r="H508" s="25">
        <f t="shared" si="18"/>
        <v>0</v>
      </c>
    </row>
    <row r="509" spans="1:8" ht="12.75" customHeight="1" hidden="1">
      <c r="A509" s="195"/>
      <c r="B509" s="70"/>
      <c r="C509" s="183">
        <v>4010</v>
      </c>
      <c r="D509" s="171" t="s">
        <v>19</v>
      </c>
      <c r="E509" s="65"/>
      <c r="F509" s="3"/>
      <c r="G509" s="3"/>
      <c r="H509" s="25">
        <f t="shared" si="18"/>
        <v>0</v>
      </c>
    </row>
    <row r="510" spans="1:8" ht="12.75">
      <c r="A510" s="195"/>
      <c r="B510" s="70"/>
      <c r="C510" s="183">
        <v>4040</v>
      </c>
      <c r="D510" s="171" t="s">
        <v>83</v>
      </c>
      <c r="E510" s="65">
        <v>582871</v>
      </c>
      <c r="F510" s="3">
        <v>3</v>
      </c>
      <c r="G510" s="3">
        <v>0</v>
      </c>
      <c r="H510" s="25">
        <f t="shared" si="18"/>
        <v>582874</v>
      </c>
    </row>
    <row r="511" spans="1:8" ht="12.75">
      <c r="A511" s="181"/>
      <c r="B511" s="70"/>
      <c r="C511" s="183">
        <v>4110</v>
      </c>
      <c r="D511" s="171" t="s">
        <v>78</v>
      </c>
      <c r="E511" s="65">
        <v>1295055</v>
      </c>
      <c r="F511" s="3">
        <v>112</v>
      </c>
      <c r="G511" s="3">
        <v>0</v>
      </c>
      <c r="H511" s="25">
        <f t="shared" si="18"/>
        <v>1295167</v>
      </c>
    </row>
    <row r="512" spans="1:8" ht="12.75" hidden="1">
      <c r="A512" s="195"/>
      <c r="B512" s="70"/>
      <c r="C512" s="183">
        <v>4120</v>
      </c>
      <c r="D512" s="171" t="s">
        <v>22</v>
      </c>
      <c r="E512" s="65"/>
      <c r="F512" s="3"/>
      <c r="G512" s="3"/>
      <c r="H512" s="25">
        <f t="shared" si="18"/>
        <v>0</v>
      </c>
    </row>
    <row r="513" spans="1:8" ht="12.75">
      <c r="A513" s="195"/>
      <c r="B513" s="70"/>
      <c r="C513" s="183">
        <v>4210</v>
      </c>
      <c r="D513" s="171" t="s">
        <v>24</v>
      </c>
      <c r="E513" s="65">
        <v>295773</v>
      </c>
      <c r="F513" s="147">
        <v>0</v>
      </c>
      <c r="G513" s="147">
        <v>120</v>
      </c>
      <c r="H513" s="25">
        <f t="shared" si="18"/>
        <v>295653</v>
      </c>
    </row>
    <row r="514" spans="1:8" ht="22.5">
      <c r="A514" s="181"/>
      <c r="B514" s="70"/>
      <c r="C514" s="183">
        <v>4240</v>
      </c>
      <c r="D514" s="171" t="s">
        <v>58</v>
      </c>
      <c r="E514" s="65">
        <v>48463</v>
      </c>
      <c r="F514" s="3">
        <v>115610</v>
      </c>
      <c r="G514" s="3">
        <v>0</v>
      </c>
      <c r="H514" s="25">
        <f t="shared" si="18"/>
        <v>164073</v>
      </c>
    </row>
    <row r="515" spans="1:8" ht="12.75">
      <c r="A515" s="195"/>
      <c r="B515" s="70"/>
      <c r="C515" s="183">
        <v>4260</v>
      </c>
      <c r="D515" s="171" t="s">
        <v>42</v>
      </c>
      <c r="E515" s="65">
        <v>598316</v>
      </c>
      <c r="F515" s="3">
        <v>0</v>
      </c>
      <c r="G515" s="3">
        <v>137</v>
      </c>
      <c r="H515" s="25">
        <f t="shared" si="18"/>
        <v>598179</v>
      </c>
    </row>
    <row r="516" spans="1:8" ht="12.75">
      <c r="A516" s="195"/>
      <c r="B516" s="70"/>
      <c r="C516" s="183">
        <v>4270</v>
      </c>
      <c r="D516" s="171" t="s">
        <v>20</v>
      </c>
      <c r="E516" s="65">
        <v>692343</v>
      </c>
      <c r="F516" s="3">
        <v>0</v>
      </c>
      <c r="G516" s="3">
        <v>24000</v>
      </c>
      <c r="H516" s="25">
        <f t="shared" si="18"/>
        <v>668343</v>
      </c>
    </row>
    <row r="517" spans="1:8" ht="12.75">
      <c r="A517" s="195"/>
      <c r="B517" s="70"/>
      <c r="C517" s="183">
        <v>4350</v>
      </c>
      <c r="D517" s="171" t="s">
        <v>66</v>
      </c>
      <c r="E517" s="65">
        <v>8789</v>
      </c>
      <c r="F517" s="3">
        <v>120</v>
      </c>
      <c r="G517" s="3">
        <v>0</v>
      </c>
      <c r="H517" s="25">
        <f t="shared" si="18"/>
        <v>8909</v>
      </c>
    </row>
    <row r="518" spans="1:8" ht="33.75" hidden="1">
      <c r="A518" s="195"/>
      <c r="B518" s="70"/>
      <c r="C518" s="183">
        <v>4360</v>
      </c>
      <c r="D518" s="171" t="s">
        <v>85</v>
      </c>
      <c r="E518" s="65"/>
      <c r="F518" s="3"/>
      <c r="G518" s="3"/>
      <c r="H518" s="25">
        <f t="shared" si="18"/>
        <v>0</v>
      </c>
    </row>
    <row r="519" spans="1:8" ht="33.75" hidden="1">
      <c r="A519" s="195"/>
      <c r="B519" s="70"/>
      <c r="C519" s="183">
        <v>4370</v>
      </c>
      <c r="D519" s="171" t="s">
        <v>86</v>
      </c>
      <c r="E519" s="65"/>
      <c r="F519" s="3"/>
      <c r="G519" s="3"/>
      <c r="H519" s="25">
        <f t="shared" si="18"/>
        <v>0</v>
      </c>
    </row>
    <row r="520" spans="1:8" ht="22.5" hidden="1">
      <c r="A520" s="195"/>
      <c r="B520" s="70"/>
      <c r="C520" s="183">
        <v>4390</v>
      </c>
      <c r="D520" s="171" t="s">
        <v>104</v>
      </c>
      <c r="E520" s="65"/>
      <c r="F520" s="3"/>
      <c r="G520" s="3"/>
      <c r="H520" s="25">
        <f t="shared" si="18"/>
        <v>0</v>
      </c>
    </row>
    <row r="521" spans="1:8" ht="12.75" hidden="1">
      <c r="A521" s="195"/>
      <c r="B521" s="70"/>
      <c r="C521" s="183">
        <v>4410</v>
      </c>
      <c r="D521" s="171" t="s">
        <v>39</v>
      </c>
      <c r="E521" s="65"/>
      <c r="F521" s="3"/>
      <c r="G521" s="3"/>
      <c r="H521" s="25">
        <f t="shared" si="18"/>
        <v>0</v>
      </c>
    </row>
    <row r="522" spans="1:8" ht="12.75" hidden="1">
      <c r="A522" s="195"/>
      <c r="B522" s="70"/>
      <c r="C522" s="183">
        <v>4430</v>
      </c>
      <c r="D522" s="171" t="s">
        <v>26</v>
      </c>
      <c r="E522" s="65"/>
      <c r="F522" s="3"/>
      <c r="G522" s="3"/>
      <c r="H522" s="25">
        <f t="shared" si="18"/>
        <v>0</v>
      </c>
    </row>
    <row r="523" spans="1:8" ht="22.5" hidden="1">
      <c r="A523" s="195"/>
      <c r="B523" s="70"/>
      <c r="C523" s="183">
        <v>4440</v>
      </c>
      <c r="D523" s="171" t="s">
        <v>105</v>
      </c>
      <c r="E523" s="65"/>
      <c r="F523" s="3"/>
      <c r="G523" s="3"/>
      <c r="H523" s="25">
        <f t="shared" si="18"/>
        <v>0</v>
      </c>
    </row>
    <row r="524" spans="1:8" ht="12.75" hidden="1">
      <c r="A524" s="195"/>
      <c r="B524" s="70"/>
      <c r="C524" s="183">
        <v>4480</v>
      </c>
      <c r="D524" s="171" t="s">
        <v>88</v>
      </c>
      <c r="E524" s="65"/>
      <c r="F524" s="3"/>
      <c r="G524" s="3"/>
      <c r="H524" s="25">
        <f t="shared" si="18"/>
        <v>0</v>
      </c>
    </row>
    <row r="525" spans="1:8" ht="22.5" hidden="1">
      <c r="A525" s="195"/>
      <c r="B525" s="70"/>
      <c r="C525" s="183">
        <v>4500</v>
      </c>
      <c r="D525" s="171" t="s">
        <v>115</v>
      </c>
      <c r="E525" s="65"/>
      <c r="F525" s="3"/>
      <c r="G525" s="3"/>
      <c r="H525" s="25">
        <f t="shared" si="18"/>
        <v>0</v>
      </c>
    </row>
    <row r="526" spans="1:8" ht="12.75" hidden="1">
      <c r="A526" s="195"/>
      <c r="B526" s="70"/>
      <c r="C526" s="183">
        <v>4510</v>
      </c>
      <c r="D526" s="171" t="s">
        <v>116</v>
      </c>
      <c r="E526" s="65"/>
      <c r="F526" s="3"/>
      <c r="G526" s="3"/>
      <c r="H526" s="25">
        <f t="shared" si="18"/>
        <v>0</v>
      </c>
    </row>
    <row r="527" spans="1:8" ht="12.75">
      <c r="A527" s="195"/>
      <c r="B527" s="70"/>
      <c r="C527" s="183">
        <v>4580</v>
      </c>
      <c r="D527" s="171" t="s">
        <v>69</v>
      </c>
      <c r="E527" s="65">
        <v>0</v>
      </c>
      <c r="F527" s="3">
        <v>25</v>
      </c>
      <c r="G527" s="3">
        <v>0</v>
      </c>
      <c r="H527" s="25">
        <f t="shared" si="18"/>
        <v>25</v>
      </c>
    </row>
    <row r="528" spans="1:8" ht="22.5" hidden="1">
      <c r="A528" s="195"/>
      <c r="B528" s="70"/>
      <c r="C528" s="183">
        <v>4700</v>
      </c>
      <c r="D528" s="171" t="s">
        <v>89</v>
      </c>
      <c r="E528" s="65"/>
      <c r="F528" s="3"/>
      <c r="G528" s="3"/>
      <c r="H528" s="25">
        <f t="shared" si="18"/>
        <v>0</v>
      </c>
    </row>
    <row r="529" spans="1:8" ht="33.75" hidden="1">
      <c r="A529" s="195"/>
      <c r="B529" s="70"/>
      <c r="C529" s="183">
        <v>4740</v>
      </c>
      <c r="D529" s="171" t="s">
        <v>90</v>
      </c>
      <c r="E529" s="65"/>
      <c r="F529" s="3"/>
      <c r="G529" s="3"/>
      <c r="H529" s="25">
        <f t="shared" si="18"/>
        <v>0</v>
      </c>
    </row>
    <row r="530" spans="1:8" ht="22.5" hidden="1">
      <c r="A530" s="195"/>
      <c r="B530" s="187"/>
      <c r="C530" s="183">
        <v>4750</v>
      </c>
      <c r="D530" s="171" t="s">
        <v>91</v>
      </c>
      <c r="E530" s="65"/>
      <c r="F530" s="3"/>
      <c r="G530" s="3"/>
      <c r="H530" s="25">
        <f t="shared" si="18"/>
        <v>0</v>
      </c>
    </row>
    <row r="531" spans="1:8" ht="12.75" hidden="1">
      <c r="A531" s="195"/>
      <c r="B531" s="183">
        <v>80134</v>
      </c>
      <c r="C531" s="64"/>
      <c r="D531" s="170" t="s">
        <v>133</v>
      </c>
      <c r="E531" s="164"/>
      <c r="F531" s="82">
        <f>SUM(F532:F553)</f>
        <v>0</v>
      </c>
      <c r="G531" s="82">
        <f>SUM(G532:G553)</f>
        <v>0</v>
      </c>
      <c r="H531" s="24">
        <f t="shared" si="18"/>
        <v>0</v>
      </c>
    </row>
    <row r="532" spans="1:8" ht="22.5" hidden="1">
      <c r="A532" s="195"/>
      <c r="B532" s="182"/>
      <c r="C532" s="183">
        <v>3020</v>
      </c>
      <c r="D532" s="171" t="s">
        <v>56</v>
      </c>
      <c r="E532" s="65"/>
      <c r="F532" s="3"/>
      <c r="G532" s="3"/>
      <c r="H532" s="25">
        <f t="shared" si="18"/>
        <v>0</v>
      </c>
    </row>
    <row r="533" spans="1:8" ht="14.25" customHeight="1" hidden="1">
      <c r="A533" s="195"/>
      <c r="B533" s="70"/>
      <c r="C533" s="183">
        <v>4010</v>
      </c>
      <c r="D533" s="171" t="s">
        <v>19</v>
      </c>
      <c r="E533" s="65"/>
      <c r="F533" s="3"/>
      <c r="G533" s="3"/>
      <c r="H533" s="25">
        <f t="shared" si="18"/>
        <v>0</v>
      </c>
    </row>
    <row r="534" spans="1:8" ht="12.75" hidden="1">
      <c r="A534" s="181"/>
      <c r="B534" s="70"/>
      <c r="C534" s="183">
        <v>4040</v>
      </c>
      <c r="D534" s="171" t="s">
        <v>83</v>
      </c>
      <c r="E534" s="65"/>
      <c r="F534" s="82"/>
      <c r="G534" s="82"/>
      <c r="H534" s="25">
        <f t="shared" si="18"/>
        <v>0</v>
      </c>
    </row>
    <row r="535" spans="1:8" ht="12.75" hidden="1">
      <c r="A535" s="195"/>
      <c r="B535" s="70"/>
      <c r="C535" s="183">
        <v>4110</v>
      </c>
      <c r="D535" s="171" t="s">
        <v>78</v>
      </c>
      <c r="E535" s="65"/>
      <c r="F535" s="3"/>
      <c r="G535" s="3"/>
      <c r="H535" s="25">
        <f t="shared" si="18"/>
        <v>0</v>
      </c>
    </row>
    <row r="536" spans="1:8" ht="12.75" hidden="1">
      <c r="A536" s="195"/>
      <c r="B536" s="70"/>
      <c r="C536" s="183">
        <v>4120</v>
      </c>
      <c r="D536" s="171" t="s">
        <v>22</v>
      </c>
      <c r="E536" s="65"/>
      <c r="F536" s="3"/>
      <c r="G536" s="3"/>
      <c r="H536" s="25">
        <f t="shared" si="18"/>
        <v>0</v>
      </c>
    </row>
    <row r="537" spans="1:8" ht="12.75" hidden="1">
      <c r="A537" s="195"/>
      <c r="B537" s="70"/>
      <c r="C537" s="183">
        <v>4170</v>
      </c>
      <c r="D537" s="171" t="s">
        <v>18</v>
      </c>
      <c r="E537" s="65"/>
      <c r="F537" s="3"/>
      <c r="G537" s="3"/>
      <c r="H537" s="25">
        <f t="shared" si="18"/>
        <v>0</v>
      </c>
    </row>
    <row r="538" spans="1:8" ht="12.75" hidden="1">
      <c r="A538" s="195"/>
      <c r="B538" s="70"/>
      <c r="C538" s="183">
        <v>4210</v>
      </c>
      <c r="D538" s="171" t="s">
        <v>24</v>
      </c>
      <c r="E538" s="65"/>
      <c r="F538" s="3"/>
      <c r="G538" s="3"/>
      <c r="H538" s="25">
        <f t="shared" si="18"/>
        <v>0</v>
      </c>
    </row>
    <row r="539" spans="1:8" ht="22.5" hidden="1">
      <c r="A539" s="195"/>
      <c r="B539" s="70"/>
      <c r="C539" s="183">
        <v>4240</v>
      </c>
      <c r="D539" s="171" t="s">
        <v>58</v>
      </c>
      <c r="E539" s="65"/>
      <c r="F539" s="3"/>
      <c r="G539" s="3"/>
      <c r="H539" s="25">
        <f aca="true" t="shared" si="19" ref="H539:H587">SUM(E539:F539,-IF(ISNUMBER(G539),G539,0))</f>
        <v>0</v>
      </c>
    </row>
    <row r="540" spans="1:8" ht="12.75" hidden="1">
      <c r="A540" s="195"/>
      <c r="B540" s="70"/>
      <c r="C540" s="183">
        <v>4260</v>
      </c>
      <c r="D540" s="171" t="s">
        <v>42</v>
      </c>
      <c r="E540" s="65"/>
      <c r="F540" s="3"/>
      <c r="G540" s="3"/>
      <c r="H540" s="25">
        <f t="shared" si="19"/>
        <v>0</v>
      </c>
    </row>
    <row r="541" spans="1:8" ht="12.75" hidden="1">
      <c r="A541" s="195"/>
      <c r="B541" s="70"/>
      <c r="C541" s="183">
        <v>4270</v>
      </c>
      <c r="D541" s="171" t="s">
        <v>20</v>
      </c>
      <c r="E541" s="65"/>
      <c r="F541" s="82"/>
      <c r="G541" s="82"/>
      <c r="H541" s="25">
        <f t="shared" si="19"/>
        <v>0</v>
      </c>
    </row>
    <row r="542" spans="1:8" ht="12.75" hidden="1">
      <c r="A542" s="195"/>
      <c r="B542" s="70"/>
      <c r="C542" s="183">
        <v>4280</v>
      </c>
      <c r="D542" s="171" t="s">
        <v>46</v>
      </c>
      <c r="E542" s="65"/>
      <c r="F542" s="3"/>
      <c r="G542" s="3"/>
      <c r="H542" s="25">
        <f t="shared" si="19"/>
        <v>0</v>
      </c>
    </row>
    <row r="543" spans="1:8" ht="12.75" hidden="1">
      <c r="A543" s="195"/>
      <c r="B543" s="70"/>
      <c r="C543" s="183">
        <v>4300</v>
      </c>
      <c r="D543" s="171" t="s">
        <v>21</v>
      </c>
      <c r="E543" s="65"/>
      <c r="F543" s="82"/>
      <c r="G543" s="82"/>
      <c r="H543" s="25">
        <f t="shared" si="19"/>
        <v>0</v>
      </c>
    </row>
    <row r="544" spans="1:8" ht="12.75" hidden="1">
      <c r="A544" s="195"/>
      <c r="B544" s="70"/>
      <c r="C544" s="183">
        <v>4350</v>
      </c>
      <c r="D544" s="171" t="s">
        <v>66</v>
      </c>
      <c r="E544" s="65"/>
      <c r="F544" s="82"/>
      <c r="G544" s="82"/>
      <c r="H544" s="25">
        <f t="shared" si="19"/>
        <v>0</v>
      </c>
    </row>
    <row r="545" spans="1:8" ht="33.75" hidden="1">
      <c r="A545" s="195"/>
      <c r="B545" s="70"/>
      <c r="C545" s="183">
        <v>4360</v>
      </c>
      <c r="D545" s="171" t="s">
        <v>85</v>
      </c>
      <c r="E545" s="65"/>
      <c r="F545" s="3"/>
      <c r="G545" s="3"/>
      <c r="H545" s="25">
        <f t="shared" si="19"/>
        <v>0</v>
      </c>
    </row>
    <row r="546" spans="1:8" ht="33.75" hidden="1">
      <c r="A546" s="195"/>
      <c r="B546" s="70"/>
      <c r="C546" s="183">
        <v>4370</v>
      </c>
      <c r="D546" s="171" t="s">
        <v>86</v>
      </c>
      <c r="E546" s="65"/>
      <c r="F546" s="82"/>
      <c r="G546" s="82"/>
      <c r="H546" s="25">
        <f t="shared" si="19"/>
        <v>0</v>
      </c>
    </row>
    <row r="547" spans="1:8" ht="12.75" hidden="1">
      <c r="A547" s="195"/>
      <c r="B547" s="70"/>
      <c r="C547" s="183">
        <v>4410</v>
      </c>
      <c r="D547" s="171" t="s">
        <v>39</v>
      </c>
      <c r="E547" s="65"/>
      <c r="F547" s="3"/>
      <c r="G547" s="3"/>
      <c r="H547" s="25">
        <f t="shared" si="19"/>
        <v>0</v>
      </c>
    </row>
    <row r="548" spans="1:8" ht="12.75" hidden="1">
      <c r="A548" s="195"/>
      <c r="B548" s="70"/>
      <c r="C548" s="183">
        <v>4430</v>
      </c>
      <c r="D548" s="171" t="s">
        <v>26</v>
      </c>
      <c r="E548" s="65"/>
      <c r="F548" s="82"/>
      <c r="G548" s="82"/>
      <c r="H548" s="25">
        <f t="shared" si="19"/>
        <v>0</v>
      </c>
    </row>
    <row r="549" spans="1:8" ht="22.5" hidden="1">
      <c r="A549" s="195"/>
      <c r="B549" s="70"/>
      <c r="C549" s="183">
        <v>4440</v>
      </c>
      <c r="D549" s="171" t="s">
        <v>105</v>
      </c>
      <c r="E549" s="65"/>
      <c r="F549" s="3"/>
      <c r="G549" s="3"/>
      <c r="H549" s="25">
        <f t="shared" si="19"/>
        <v>0</v>
      </c>
    </row>
    <row r="550" spans="1:8" ht="12.75" hidden="1">
      <c r="A550" s="195"/>
      <c r="B550" s="70"/>
      <c r="C550" s="183">
        <v>4510</v>
      </c>
      <c r="D550" s="184" t="s">
        <v>116</v>
      </c>
      <c r="E550" s="65"/>
      <c r="F550" s="3"/>
      <c r="G550" s="3"/>
      <c r="H550" s="25">
        <f t="shared" si="19"/>
        <v>0</v>
      </c>
    </row>
    <row r="551" spans="1:8" ht="22.5" hidden="1">
      <c r="A551" s="195"/>
      <c r="B551" s="70"/>
      <c r="C551" s="183">
        <v>4700</v>
      </c>
      <c r="D551" s="184" t="s">
        <v>210</v>
      </c>
      <c r="E551" s="65"/>
      <c r="F551" s="3"/>
      <c r="G551" s="3"/>
      <c r="H551" s="25">
        <f t="shared" si="19"/>
        <v>0</v>
      </c>
    </row>
    <row r="552" spans="1:8" ht="33.75" hidden="1">
      <c r="A552" s="195"/>
      <c r="B552" s="70"/>
      <c r="C552" s="183">
        <v>4740</v>
      </c>
      <c r="D552" s="171" t="s">
        <v>90</v>
      </c>
      <c r="E552" s="65"/>
      <c r="F552" s="82"/>
      <c r="G552" s="82"/>
      <c r="H552" s="25">
        <f t="shared" si="19"/>
        <v>0</v>
      </c>
    </row>
    <row r="553" spans="1:8" ht="22.5" hidden="1">
      <c r="A553" s="181"/>
      <c r="B553" s="187"/>
      <c r="C553" s="183">
        <v>4750</v>
      </c>
      <c r="D553" s="171" t="s">
        <v>91</v>
      </c>
      <c r="E553" s="65"/>
      <c r="F553" s="82"/>
      <c r="G553" s="82"/>
      <c r="H553" s="25">
        <f t="shared" si="19"/>
        <v>0</v>
      </c>
    </row>
    <row r="554" spans="1:8" ht="34.5" customHeight="1" hidden="1">
      <c r="A554" s="195"/>
      <c r="B554" s="183">
        <v>80140</v>
      </c>
      <c r="C554" s="64"/>
      <c r="D554" s="170" t="s">
        <v>25</v>
      </c>
      <c r="E554" s="164"/>
      <c r="F554" s="82">
        <f>SUM(F555:F576)</f>
        <v>0</v>
      </c>
      <c r="G554" s="82">
        <f>SUM(G555:G576)</f>
        <v>0</v>
      </c>
      <c r="H554" s="24">
        <f t="shared" si="19"/>
        <v>0</v>
      </c>
    </row>
    <row r="555" spans="1:8" ht="22.5" hidden="1">
      <c r="A555" s="195"/>
      <c r="B555" s="182"/>
      <c r="C555" s="183">
        <v>3020</v>
      </c>
      <c r="D555" s="171" t="s">
        <v>134</v>
      </c>
      <c r="E555" s="65"/>
      <c r="F555" s="3"/>
      <c r="G555" s="3"/>
      <c r="H555" s="25">
        <f t="shared" si="19"/>
        <v>0</v>
      </c>
    </row>
    <row r="556" spans="1:8" ht="14.25" customHeight="1" hidden="1">
      <c r="A556" s="195"/>
      <c r="B556" s="70"/>
      <c r="C556" s="183">
        <v>4010</v>
      </c>
      <c r="D556" s="171" t="s">
        <v>19</v>
      </c>
      <c r="E556" s="65"/>
      <c r="F556" s="3"/>
      <c r="G556" s="3"/>
      <c r="H556" s="25">
        <f t="shared" si="19"/>
        <v>0</v>
      </c>
    </row>
    <row r="557" spans="1:8" ht="12.75" hidden="1">
      <c r="A557" s="181"/>
      <c r="B557" s="70"/>
      <c r="C557" s="183">
        <v>4040</v>
      </c>
      <c r="D557" s="171" t="s">
        <v>83</v>
      </c>
      <c r="E557" s="65"/>
      <c r="F557" s="3"/>
      <c r="G557" s="3"/>
      <c r="H557" s="25">
        <f t="shared" si="19"/>
        <v>0</v>
      </c>
    </row>
    <row r="558" spans="1:8" ht="12.75" hidden="1">
      <c r="A558" s="195"/>
      <c r="B558" s="70"/>
      <c r="C558" s="183">
        <v>4110</v>
      </c>
      <c r="D558" s="171" t="s">
        <v>78</v>
      </c>
      <c r="E558" s="65"/>
      <c r="F558" s="3"/>
      <c r="G558" s="3"/>
      <c r="H558" s="25">
        <f t="shared" si="19"/>
        <v>0</v>
      </c>
    </row>
    <row r="559" spans="1:8" ht="12.75" hidden="1">
      <c r="A559" s="195"/>
      <c r="B559" s="70"/>
      <c r="C559" s="183">
        <v>4120</v>
      </c>
      <c r="D559" s="171" t="s">
        <v>22</v>
      </c>
      <c r="E559" s="65"/>
      <c r="F559" s="3"/>
      <c r="G559" s="3"/>
      <c r="H559" s="25">
        <f t="shared" si="19"/>
        <v>0</v>
      </c>
    </row>
    <row r="560" spans="1:8" ht="12.75" hidden="1">
      <c r="A560" s="195"/>
      <c r="B560" s="70"/>
      <c r="C560" s="183">
        <v>4170</v>
      </c>
      <c r="D560" s="171" t="s">
        <v>18</v>
      </c>
      <c r="E560" s="65"/>
      <c r="F560" s="3"/>
      <c r="G560" s="3"/>
      <c r="H560" s="25">
        <f t="shared" si="19"/>
        <v>0</v>
      </c>
    </row>
    <row r="561" spans="1:8" ht="12.75" hidden="1">
      <c r="A561" s="195"/>
      <c r="B561" s="70"/>
      <c r="C561" s="183">
        <v>4210</v>
      </c>
      <c r="D561" s="171" t="s">
        <v>24</v>
      </c>
      <c r="E561" s="65"/>
      <c r="F561" s="3"/>
      <c r="G561" s="3"/>
      <c r="H561" s="25">
        <f t="shared" si="19"/>
        <v>0</v>
      </c>
    </row>
    <row r="562" spans="1:8" ht="22.5" hidden="1">
      <c r="A562" s="195"/>
      <c r="B562" s="70"/>
      <c r="C562" s="183">
        <v>4240</v>
      </c>
      <c r="D562" s="171" t="s">
        <v>58</v>
      </c>
      <c r="E562" s="65"/>
      <c r="F562" s="3"/>
      <c r="G562" s="3"/>
      <c r="H562" s="25">
        <f t="shared" si="19"/>
        <v>0</v>
      </c>
    </row>
    <row r="563" spans="1:8" ht="12.75" hidden="1">
      <c r="A563" s="195"/>
      <c r="B563" s="70"/>
      <c r="C563" s="183">
        <v>4260</v>
      </c>
      <c r="D563" s="171" t="s">
        <v>42</v>
      </c>
      <c r="E563" s="65"/>
      <c r="F563" s="3"/>
      <c r="G563" s="3"/>
      <c r="H563" s="25">
        <f t="shared" si="19"/>
        <v>0</v>
      </c>
    </row>
    <row r="564" spans="1:8" ht="12.75" hidden="1">
      <c r="A564" s="195"/>
      <c r="B564" s="70"/>
      <c r="C564" s="183">
        <v>4270</v>
      </c>
      <c r="D564" s="171" t="s">
        <v>20</v>
      </c>
      <c r="E564" s="65"/>
      <c r="F564" s="3"/>
      <c r="G564" s="3"/>
      <c r="H564" s="25">
        <f t="shared" si="19"/>
        <v>0</v>
      </c>
    </row>
    <row r="565" spans="1:8" ht="12.75" hidden="1">
      <c r="A565" s="195"/>
      <c r="B565" s="70"/>
      <c r="C565" s="183">
        <v>4280</v>
      </c>
      <c r="D565" s="171" t="s">
        <v>46</v>
      </c>
      <c r="E565" s="65"/>
      <c r="F565" s="3"/>
      <c r="G565" s="3"/>
      <c r="H565" s="25">
        <f t="shared" si="19"/>
        <v>0</v>
      </c>
    </row>
    <row r="566" spans="1:8" ht="12.75" hidden="1">
      <c r="A566" s="195"/>
      <c r="B566" s="70"/>
      <c r="C566" s="183">
        <v>4300</v>
      </c>
      <c r="D566" s="171" t="s">
        <v>21</v>
      </c>
      <c r="E566" s="65"/>
      <c r="F566" s="3"/>
      <c r="G566" s="3"/>
      <c r="H566" s="25">
        <f t="shared" si="19"/>
        <v>0</v>
      </c>
    </row>
    <row r="567" spans="1:8" ht="12.75" hidden="1">
      <c r="A567" s="195"/>
      <c r="B567" s="70"/>
      <c r="C567" s="183">
        <v>4350</v>
      </c>
      <c r="D567" s="171" t="s">
        <v>66</v>
      </c>
      <c r="E567" s="65"/>
      <c r="F567" s="3"/>
      <c r="G567" s="3"/>
      <c r="H567" s="25">
        <f t="shared" si="19"/>
        <v>0</v>
      </c>
    </row>
    <row r="568" spans="1:8" ht="33.75" hidden="1">
      <c r="A568" s="195"/>
      <c r="B568" s="70"/>
      <c r="C568" s="183">
        <v>4360</v>
      </c>
      <c r="D568" s="171" t="s">
        <v>85</v>
      </c>
      <c r="E568" s="65"/>
      <c r="F568" s="3"/>
      <c r="G568" s="3"/>
      <c r="H568" s="25">
        <f t="shared" si="19"/>
        <v>0</v>
      </c>
    </row>
    <row r="569" spans="1:8" ht="33.75" hidden="1">
      <c r="A569" s="195"/>
      <c r="B569" s="70"/>
      <c r="C569" s="183">
        <v>4370</v>
      </c>
      <c r="D569" s="171" t="s">
        <v>86</v>
      </c>
      <c r="E569" s="65"/>
      <c r="F569" s="3"/>
      <c r="G569" s="3"/>
      <c r="H569" s="25">
        <f t="shared" si="19"/>
        <v>0</v>
      </c>
    </row>
    <row r="570" spans="1:8" ht="12.75" hidden="1">
      <c r="A570" s="195"/>
      <c r="B570" s="70"/>
      <c r="C570" s="183">
        <v>4410</v>
      </c>
      <c r="D570" s="171" t="s">
        <v>39</v>
      </c>
      <c r="E570" s="65"/>
      <c r="F570" s="82"/>
      <c r="G570" s="82"/>
      <c r="H570" s="25">
        <f t="shared" si="19"/>
        <v>0</v>
      </c>
    </row>
    <row r="571" spans="1:8" ht="22.5" hidden="1">
      <c r="A571" s="195"/>
      <c r="B571" s="70"/>
      <c r="C571" s="183">
        <v>4440</v>
      </c>
      <c r="D571" s="171" t="s">
        <v>105</v>
      </c>
      <c r="E571" s="65"/>
      <c r="F571" s="3"/>
      <c r="G571" s="3"/>
      <c r="H571" s="25">
        <f t="shared" si="19"/>
        <v>0</v>
      </c>
    </row>
    <row r="572" spans="1:8" ht="12.75" hidden="1">
      <c r="A572" s="181"/>
      <c r="B572" s="70"/>
      <c r="C572" s="183">
        <v>4480</v>
      </c>
      <c r="D572" s="171" t="s">
        <v>88</v>
      </c>
      <c r="E572" s="65"/>
      <c r="F572" s="3"/>
      <c r="G572" s="3"/>
      <c r="H572" s="25">
        <f t="shared" si="19"/>
        <v>0</v>
      </c>
    </row>
    <row r="573" spans="1:8" ht="12.75" hidden="1">
      <c r="A573" s="181"/>
      <c r="B573" s="70"/>
      <c r="C573" s="183">
        <v>4510</v>
      </c>
      <c r="D573" s="171" t="s">
        <v>116</v>
      </c>
      <c r="E573" s="65"/>
      <c r="F573" s="3"/>
      <c r="G573" s="3"/>
      <c r="H573" s="25">
        <f t="shared" si="19"/>
        <v>0</v>
      </c>
    </row>
    <row r="574" spans="1:8" ht="22.5" hidden="1">
      <c r="A574" s="181"/>
      <c r="B574" s="70"/>
      <c r="C574" s="183">
        <v>4700</v>
      </c>
      <c r="D574" s="184" t="s">
        <v>210</v>
      </c>
      <c r="E574" s="65"/>
      <c r="F574" s="3"/>
      <c r="G574" s="3"/>
      <c r="H574" s="25">
        <f t="shared" si="19"/>
        <v>0</v>
      </c>
    </row>
    <row r="575" spans="1:8" ht="33.75" hidden="1">
      <c r="A575" s="195"/>
      <c r="B575" s="70"/>
      <c r="C575" s="183">
        <v>4740</v>
      </c>
      <c r="D575" s="171" t="s">
        <v>90</v>
      </c>
      <c r="E575" s="65"/>
      <c r="F575" s="3"/>
      <c r="G575" s="3"/>
      <c r="H575" s="25">
        <f t="shared" si="19"/>
        <v>0</v>
      </c>
    </row>
    <row r="576" spans="1:8" ht="22.5" hidden="1">
      <c r="A576" s="195"/>
      <c r="B576" s="187"/>
      <c r="C576" s="183">
        <v>4750</v>
      </c>
      <c r="D576" s="171" t="s">
        <v>91</v>
      </c>
      <c r="E576" s="65"/>
      <c r="F576" s="3"/>
      <c r="G576" s="3"/>
      <c r="H576" s="25">
        <f t="shared" si="19"/>
        <v>0</v>
      </c>
    </row>
    <row r="577" spans="1:8" ht="22.5" hidden="1">
      <c r="A577" s="195"/>
      <c r="B577" s="183">
        <v>80146</v>
      </c>
      <c r="C577" s="64"/>
      <c r="D577" s="170" t="s">
        <v>61</v>
      </c>
      <c r="E577" s="164"/>
      <c r="F577" s="82">
        <f>SUM(F578:F589)</f>
        <v>0</v>
      </c>
      <c r="G577" s="82">
        <f>SUM(G578:G589)</f>
        <v>0</v>
      </c>
      <c r="H577" s="24">
        <f t="shared" si="19"/>
        <v>0</v>
      </c>
    </row>
    <row r="578" spans="1:8" ht="22.5" hidden="1">
      <c r="A578" s="195"/>
      <c r="B578" s="182"/>
      <c r="C578" s="183">
        <v>3020</v>
      </c>
      <c r="D578" s="184" t="s">
        <v>56</v>
      </c>
      <c r="E578" s="65"/>
      <c r="F578" s="159"/>
      <c r="G578" s="159"/>
      <c r="H578" s="25">
        <f t="shared" si="19"/>
        <v>0</v>
      </c>
    </row>
    <row r="579" spans="1:8" ht="13.5" customHeight="1" hidden="1">
      <c r="A579" s="195"/>
      <c r="B579" s="187"/>
      <c r="C579" s="183">
        <v>4010</v>
      </c>
      <c r="D579" s="171" t="s">
        <v>19</v>
      </c>
      <c r="E579" s="65"/>
      <c r="F579" s="3"/>
      <c r="G579" s="3"/>
      <c r="H579" s="25">
        <f t="shared" si="19"/>
        <v>0</v>
      </c>
    </row>
    <row r="580" spans="1:8" ht="12.75" hidden="1">
      <c r="A580" s="195"/>
      <c r="B580" s="70"/>
      <c r="C580" s="70">
        <v>4040</v>
      </c>
      <c r="D580" s="199" t="s">
        <v>83</v>
      </c>
      <c r="E580" s="66"/>
      <c r="F580" s="161"/>
      <c r="G580" s="161"/>
      <c r="H580" s="205">
        <f t="shared" si="19"/>
        <v>0</v>
      </c>
    </row>
    <row r="581" spans="1:8" ht="12.75" hidden="1">
      <c r="A581" s="181">
        <v>801</v>
      </c>
      <c r="B581" s="183">
        <v>80146</v>
      </c>
      <c r="C581" s="183">
        <v>4110</v>
      </c>
      <c r="D581" s="171" t="s">
        <v>78</v>
      </c>
      <c r="E581" s="65"/>
      <c r="F581" s="3"/>
      <c r="G581" s="3"/>
      <c r="H581" s="25">
        <f t="shared" si="19"/>
        <v>0</v>
      </c>
    </row>
    <row r="582" spans="1:8" ht="12.75" hidden="1">
      <c r="A582" s="195"/>
      <c r="B582" s="70"/>
      <c r="C582" s="187">
        <v>4120</v>
      </c>
      <c r="D582" s="188" t="s">
        <v>22</v>
      </c>
      <c r="E582" s="168"/>
      <c r="F582" s="157"/>
      <c r="G582" s="157"/>
      <c r="H582" s="115">
        <f t="shared" si="19"/>
        <v>0</v>
      </c>
    </row>
    <row r="583" spans="1:8" ht="12.75" hidden="1">
      <c r="A583" s="195"/>
      <c r="B583" s="70"/>
      <c r="C583" s="183">
        <v>4170</v>
      </c>
      <c r="D583" s="163" t="s">
        <v>18</v>
      </c>
      <c r="E583" s="65"/>
      <c r="F583" s="3"/>
      <c r="G583" s="3"/>
      <c r="H583" s="25">
        <f t="shared" si="19"/>
        <v>0</v>
      </c>
    </row>
    <row r="584" spans="1:8" ht="12.75" hidden="1">
      <c r="A584" s="195"/>
      <c r="B584" s="70"/>
      <c r="C584" s="183">
        <v>4210</v>
      </c>
      <c r="D584" s="163" t="s">
        <v>24</v>
      </c>
      <c r="E584" s="65"/>
      <c r="F584" s="3"/>
      <c r="G584" s="3"/>
      <c r="H584" s="25">
        <f t="shared" si="19"/>
        <v>0</v>
      </c>
    </row>
    <row r="585" spans="1:8" ht="22.5" hidden="1">
      <c r="A585" s="195"/>
      <c r="B585" s="70"/>
      <c r="C585" s="183">
        <v>4240</v>
      </c>
      <c r="D585" s="163" t="s">
        <v>58</v>
      </c>
      <c r="E585" s="65"/>
      <c r="F585" s="3"/>
      <c r="G585" s="3"/>
      <c r="H585" s="25">
        <f t="shared" si="19"/>
        <v>0</v>
      </c>
    </row>
    <row r="586" spans="1:8" ht="12.75" hidden="1">
      <c r="A586" s="195"/>
      <c r="B586" s="70"/>
      <c r="C586" s="183">
        <v>4300</v>
      </c>
      <c r="D586" s="171" t="s">
        <v>21</v>
      </c>
      <c r="E586" s="65"/>
      <c r="F586" s="3"/>
      <c r="G586" s="3"/>
      <c r="H586" s="25">
        <f t="shared" si="19"/>
        <v>0</v>
      </c>
    </row>
    <row r="587" spans="1:8" ht="12.75" hidden="1">
      <c r="A587" s="195"/>
      <c r="B587" s="70"/>
      <c r="C587" s="183">
        <v>4410</v>
      </c>
      <c r="D587" s="171" t="s">
        <v>39</v>
      </c>
      <c r="E587" s="65"/>
      <c r="F587" s="3"/>
      <c r="G587" s="3"/>
      <c r="H587" s="25">
        <f t="shared" si="19"/>
        <v>0</v>
      </c>
    </row>
    <row r="588" spans="1:8" ht="22.5" hidden="1">
      <c r="A588" s="195"/>
      <c r="B588" s="70"/>
      <c r="C588" s="183">
        <v>4440</v>
      </c>
      <c r="D588" s="171" t="s">
        <v>105</v>
      </c>
      <c r="E588" s="65"/>
      <c r="F588" s="3"/>
      <c r="G588" s="3"/>
      <c r="H588" s="25">
        <f aca="true" t="shared" si="20" ref="H588:H656">SUM(E588:F588,-IF(ISNUMBER(G588),G588,0))</f>
        <v>0</v>
      </c>
    </row>
    <row r="589" spans="1:8" ht="22.5" hidden="1">
      <c r="A589" s="195"/>
      <c r="B589" s="187"/>
      <c r="C589" s="183">
        <v>4700</v>
      </c>
      <c r="D589" s="184" t="s">
        <v>210</v>
      </c>
      <c r="E589" s="65"/>
      <c r="F589" s="3"/>
      <c r="G589" s="3"/>
      <c r="H589" s="25">
        <f t="shared" si="20"/>
        <v>0</v>
      </c>
    </row>
    <row r="590" spans="1:8" ht="22.5" hidden="1">
      <c r="A590" s="195"/>
      <c r="B590" s="70"/>
      <c r="C590" s="64">
        <v>4750</v>
      </c>
      <c r="D590" s="184" t="s">
        <v>91</v>
      </c>
      <c r="E590" s="65"/>
      <c r="F590" s="3"/>
      <c r="G590" s="3"/>
      <c r="H590" s="25">
        <f t="shared" si="20"/>
        <v>0</v>
      </c>
    </row>
    <row r="591" spans="1:8" ht="12.75">
      <c r="A591" s="195"/>
      <c r="B591" s="183">
        <v>80148</v>
      </c>
      <c r="C591" s="64"/>
      <c r="D591" s="198" t="s">
        <v>211</v>
      </c>
      <c r="E591" s="167">
        <v>1311277</v>
      </c>
      <c r="F591" s="82">
        <f>SUM(F593:F609)</f>
        <v>16399</v>
      </c>
      <c r="G591" s="82">
        <f>SUM(G593:G609)</f>
        <v>0</v>
      </c>
      <c r="H591" s="24">
        <f t="shared" si="20"/>
        <v>1327676</v>
      </c>
    </row>
    <row r="592" spans="1:8" ht="22.5" hidden="1">
      <c r="A592" s="195"/>
      <c r="B592" s="182"/>
      <c r="C592" s="70">
        <v>3020</v>
      </c>
      <c r="D592" s="184" t="s">
        <v>56</v>
      </c>
      <c r="E592" s="66"/>
      <c r="F592" s="161"/>
      <c r="G592" s="161"/>
      <c r="H592" s="205">
        <f t="shared" si="20"/>
        <v>0</v>
      </c>
    </row>
    <row r="593" spans="1:8" ht="13.5" customHeight="1">
      <c r="A593" s="181"/>
      <c r="B593" s="182"/>
      <c r="C593" s="183">
        <v>4010</v>
      </c>
      <c r="D593" s="163" t="s">
        <v>19</v>
      </c>
      <c r="E593" s="65">
        <v>470642</v>
      </c>
      <c r="F593" s="3">
        <v>1329</v>
      </c>
      <c r="G593" s="3">
        <v>0</v>
      </c>
      <c r="H593" s="25">
        <f t="shared" si="20"/>
        <v>471971</v>
      </c>
    </row>
    <row r="594" spans="1:8" ht="12.75">
      <c r="A594" s="195"/>
      <c r="B594" s="70"/>
      <c r="C594" s="187">
        <v>4110</v>
      </c>
      <c r="D594" s="202" t="s">
        <v>212</v>
      </c>
      <c r="E594" s="168">
        <v>69493</v>
      </c>
      <c r="F594" s="3">
        <v>204</v>
      </c>
      <c r="G594" s="3">
        <v>0</v>
      </c>
      <c r="H594" s="115">
        <f t="shared" si="20"/>
        <v>69697</v>
      </c>
    </row>
    <row r="595" spans="1:8" ht="12.75">
      <c r="A595" s="195"/>
      <c r="B595" s="70"/>
      <c r="C595" s="183">
        <v>4120</v>
      </c>
      <c r="D595" s="163" t="s">
        <v>22</v>
      </c>
      <c r="E595" s="65">
        <v>11051</v>
      </c>
      <c r="F595" s="157">
        <v>33</v>
      </c>
      <c r="G595" s="157">
        <v>0</v>
      </c>
      <c r="H595" s="25">
        <f t="shared" si="20"/>
        <v>11084</v>
      </c>
    </row>
    <row r="596" spans="1:8" ht="12.75">
      <c r="A596" s="195"/>
      <c r="B596" s="70"/>
      <c r="C596" s="183">
        <v>4210</v>
      </c>
      <c r="D596" s="163" t="s">
        <v>24</v>
      </c>
      <c r="E596" s="65">
        <v>28335</v>
      </c>
      <c r="F596" s="3">
        <v>2800</v>
      </c>
      <c r="G596" s="3">
        <v>0</v>
      </c>
      <c r="H596" s="25">
        <f t="shared" si="20"/>
        <v>31135</v>
      </c>
    </row>
    <row r="597" spans="1:8" ht="12.75" hidden="1">
      <c r="A597" s="195"/>
      <c r="B597" s="70"/>
      <c r="C597" s="183">
        <v>4220</v>
      </c>
      <c r="D597" s="163" t="s">
        <v>72</v>
      </c>
      <c r="E597" s="65"/>
      <c r="F597" s="3"/>
      <c r="G597" s="3"/>
      <c r="H597" s="25">
        <f t="shared" si="20"/>
        <v>0</v>
      </c>
    </row>
    <row r="598" spans="1:8" ht="12.75" hidden="1">
      <c r="A598" s="195"/>
      <c r="B598" s="70"/>
      <c r="C598" s="183">
        <v>4260</v>
      </c>
      <c r="D598" s="163" t="s">
        <v>42</v>
      </c>
      <c r="E598" s="65"/>
      <c r="F598" s="3"/>
      <c r="G598" s="3"/>
      <c r="H598" s="25">
        <f t="shared" si="20"/>
        <v>0</v>
      </c>
    </row>
    <row r="599" spans="1:8" ht="12.75" hidden="1">
      <c r="A599" s="195"/>
      <c r="B599" s="70"/>
      <c r="C599" s="183">
        <v>4270</v>
      </c>
      <c r="D599" s="163" t="s">
        <v>20</v>
      </c>
      <c r="E599" s="65"/>
      <c r="F599" s="3"/>
      <c r="G599" s="3"/>
      <c r="H599" s="25">
        <f t="shared" si="20"/>
        <v>0</v>
      </c>
    </row>
    <row r="600" spans="1:8" ht="12.75" hidden="1">
      <c r="A600" s="195"/>
      <c r="B600" s="70"/>
      <c r="C600" s="183">
        <v>4280</v>
      </c>
      <c r="D600" s="163" t="s">
        <v>46</v>
      </c>
      <c r="E600" s="65"/>
      <c r="F600" s="3"/>
      <c r="G600" s="3"/>
      <c r="H600" s="25">
        <f t="shared" si="20"/>
        <v>0</v>
      </c>
    </row>
    <row r="601" spans="1:8" ht="12.75">
      <c r="A601" s="195"/>
      <c r="B601" s="70"/>
      <c r="C601" s="183">
        <v>4300</v>
      </c>
      <c r="D601" s="163" t="s">
        <v>21</v>
      </c>
      <c r="E601" s="65">
        <v>22180</v>
      </c>
      <c r="F601" s="3">
        <v>2000</v>
      </c>
      <c r="G601" s="3">
        <v>0</v>
      </c>
      <c r="H601" s="25">
        <f t="shared" si="20"/>
        <v>24180</v>
      </c>
    </row>
    <row r="602" spans="1:8" ht="33.75" hidden="1">
      <c r="A602" s="195"/>
      <c r="B602" s="70"/>
      <c r="C602" s="183">
        <v>4360</v>
      </c>
      <c r="D602" s="163" t="s">
        <v>85</v>
      </c>
      <c r="E602" s="65"/>
      <c r="F602" s="3"/>
      <c r="G602" s="3"/>
      <c r="H602" s="25">
        <f t="shared" si="20"/>
        <v>0</v>
      </c>
    </row>
    <row r="603" spans="1:8" ht="33.75" hidden="1">
      <c r="A603" s="195"/>
      <c r="B603" s="70"/>
      <c r="C603" s="183">
        <v>4370</v>
      </c>
      <c r="D603" s="163" t="s">
        <v>205</v>
      </c>
      <c r="E603" s="65"/>
      <c r="F603" s="3"/>
      <c r="G603" s="3"/>
      <c r="H603" s="25">
        <f t="shared" si="20"/>
        <v>0</v>
      </c>
    </row>
    <row r="604" spans="1:8" ht="12.75" hidden="1">
      <c r="A604" s="195"/>
      <c r="B604" s="70"/>
      <c r="C604" s="183">
        <v>4430</v>
      </c>
      <c r="D604" s="163" t="s">
        <v>26</v>
      </c>
      <c r="E604" s="65"/>
      <c r="F604" s="3"/>
      <c r="G604" s="3"/>
      <c r="H604" s="25">
        <f t="shared" si="20"/>
        <v>0</v>
      </c>
    </row>
    <row r="605" spans="1:8" ht="22.5">
      <c r="A605" s="195"/>
      <c r="B605" s="70"/>
      <c r="C605" s="183">
        <v>4440</v>
      </c>
      <c r="D605" s="163" t="s">
        <v>67</v>
      </c>
      <c r="E605" s="65">
        <v>22275</v>
      </c>
      <c r="F605" s="3">
        <v>33</v>
      </c>
      <c r="G605" s="3">
        <v>0</v>
      </c>
      <c r="H605" s="25">
        <f t="shared" si="20"/>
        <v>22308</v>
      </c>
    </row>
    <row r="606" spans="1:8" ht="22.5" hidden="1">
      <c r="A606" s="195"/>
      <c r="B606" s="70"/>
      <c r="C606" s="183">
        <v>4700</v>
      </c>
      <c r="D606" s="163" t="s">
        <v>210</v>
      </c>
      <c r="E606" s="65"/>
      <c r="F606" s="3"/>
      <c r="G606" s="3"/>
      <c r="H606" s="25">
        <f t="shared" si="20"/>
        <v>0</v>
      </c>
    </row>
    <row r="607" spans="1:8" ht="33.75" hidden="1">
      <c r="A607" s="195"/>
      <c r="B607" s="70"/>
      <c r="C607" s="183">
        <v>4740</v>
      </c>
      <c r="D607" s="163" t="s">
        <v>90</v>
      </c>
      <c r="E607" s="65"/>
      <c r="F607" s="3"/>
      <c r="G607" s="3"/>
      <c r="H607" s="25">
        <f t="shared" si="20"/>
        <v>0</v>
      </c>
    </row>
    <row r="608" spans="1:8" ht="22.5" hidden="1">
      <c r="A608" s="195"/>
      <c r="B608" s="70"/>
      <c r="C608" s="183">
        <v>4750</v>
      </c>
      <c r="D608" s="163" t="s">
        <v>91</v>
      </c>
      <c r="E608" s="66"/>
      <c r="F608" s="3"/>
      <c r="G608" s="3"/>
      <c r="H608" s="25">
        <f t="shared" si="20"/>
        <v>0</v>
      </c>
    </row>
    <row r="609" spans="1:8" ht="22.5">
      <c r="A609" s="195"/>
      <c r="B609" s="187"/>
      <c r="C609" s="183">
        <v>6060</v>
      </c>
      <c r="D609" s="184" t="s">
        <v>23</v>
      </c>
      <c r="E609" s="65">
        <v>0</v>
      </c>
      <c r="F609" s="3">
        <v>10000</v>
      </c>
      <c r="G609" s="3">
        <v>0</v>
      </c>
      <c r="H609" s="25">
        <f>SUM(E609:F609,-IF(ISNUMBER(G609),G609,0))</f>
        <v>10000</v>
      </c>
    </row>
    <row r="610" spans="1:8" ht="12.75">
      <c r="A610" s="195"/>
      <c r="B610" s="187">
        <v>80195</v>
      </c>
      <c r="C610" s="183"/>
      <c r="D610" s="170" t="s">
        <v>45</v>
      </c>
      <c r="E610" s="164">
        <v>202505</v>
      </c>
      <c r="F610" s="82">
        <f>SUM(F611:F614)</f>
        <v>448</v>
      </c>
      <c r="G610" s="82">
        <f>SUM(G611:G614)</f>
        <v>0</v>
      </c>
      <c r="H610" s="210">
        <f t="shared" si="20"/>
        <v>202953</v>
      </c>
    </row>
    <row r="611" spans="1:8" ht="12.75" hidden="1">
      <c r="A611" s="195"/>
      <c r="B611" s="70"/>
      <c r="C611" s="183">
        <v>4040</v>
      </c>
      <c r="D611" s="171" t="s">
        <v>83</v>
      </c>
      <c r="E611" s="65"/>
      <c r="F611" s="3"/>
      <c r="G611" s="3"/>
      <c r="H611" s="25">
        <f t="shared" si="20"/>
        <v>0</v>
      </c>
    </row>
    <row r="612" spans="1:8" ht="12.75" hidden="1">
      <c r="A612" s="195"/>
      <c r="B612" s="70"/>
      <c r="C612" s="183">
        <v>4110</v>
      </c>
      <c r="D612" s="171" t="s">
        <v>78</v>
      </c>
      <c r="E612" s="65"/>
      <c r="F612" s="3"/>
      <c r="G612" s="3"/>
      <c r="H612" s="25">
        <f t="shared" si="20"/>
        <v>0</v>
      </c>
    </row>
    <row r="613" spans="1:8" ht="12.75" hidden="1">
      <c r="A613" s="195"/>
      <c r="B613" s="70"/>
      <c r="C613" s="183">
        <v>4120</v>
      </c>
      <c r="D613" s="171" t="s">
        <v>22</v>
      </c>
      <c r="E613" s="65"/>
      <c r="F613" s="3"/>
      <c r="G613" s="3"/>
      <c r="H613" s="25">
        <f t="shared" si="20"/>
        <v>0</v>
      </c>
    </row>
    <row r="614" spans="1:8" ht="22.5">
      <c r="A614" s="263"/>
      <c r="B614" s="70"/>
      <c r="C614" s="211">
        <v>4440</v>
      </c>
      <c r="D614" s="212" t="s">
        <v>105</v>
      </c>
      <c r="E614" s="213">
        <v>201649</v>
      </c>
      <c r="F614" s="214">
        <v>448</v>
      </c>
      <c r="G614" s="214">
        <v>0</v>
      </c>
      <c r="H614" s="119">
        <f t="shared" si="20"/>
        <v>202097</v>
      </c>
    </row>
    <row r="615" spans="1:8" ht="12.75">
      <c r="A615" s="192">
        <v>851</v>
      </c>
      <c r="B615" s="64"/>
      <c r="C615" s="64"/>
      <c r="D615" s="170" t="s">
        <v>135</v>
      </c>
      <c r="E615" s="164">
        <v>2511064</v>
      </c>
      <c r="F615" s="82">
        <f>SUM(F616,F620,F622)</f>
        <v>123617</v>
      </c>
      <c r="G615" s="82">
        <f>SUM(G616,G620,G622)</f>
        <v>1073617</v>
      </c>
      <c r="H615" s="210">
        <f t="shared" si="20"/>
        <v>1561064</v>
      </c>
    </row>
    <row r="616" spans="1:8" ht="12.75">
      <c r="A616" s="186"/>
      <c r="B616" s="64">
        <v>85111</v>
      </c>
      <c r="C616" s="187"/>
      <c r="D616" s="215" t="s">
        <v>28</v>
      </c>
      <c r="E616" s="216">
        <v>1149200</v>
      </c>
      <c r="F616" s="217">
        <f>SUM(F617:F619)</f>
        <v>123617</v>
      </c>
      <c r="G616" s="217">
        <f>SUM(G617:G619)</f>
        <v>1073617</v>
      </c>
      <c r="H616" s="218">
        <f t="shared" si="20"/>
        <v>199200</v>
      </c>
    </row>
    <row r="617" spans="1:8" ht="47.25" customHeight="1">
      <c r="A617" s="186"/>
      <c r="B617" s="181"/>
      <c r="C617" s="183">
        <v>2565</v>
      </c>
      <c r="D617" s="171" t="s">
        <v>327</v>
      </c>
      <c r="E617" s="65">
        <v>0</v>
      </c>
      <c r="F617" s="3">
        <v>2102</v>
      </c>
      <c r="G617" s="3">
        <v>0</v>
      </c>
      <c r="H617" s="25">
        <f>SUM(E617:F617,-IF(ISNUMBER(G617),G617,0))</f>
        <v>2102</v>
      </c>
    </row>
    <row r="618" spans="1:8" ht="57" customHeight="1">
      <c r="A618" s="186"/>
      <c r="B618" s="181"/>
      <c r="C618" s="183">
        <v>6220</v>
      </c>
      <c r="D618" s="171" t="s">
        <v>136</v>
      </c>
      <c r="E618" s="65">
        <v>1149200</v>
      </c>
      <c r="F618" s="3">
        <v>0</v>
      </c>
      <c r="G618" s="3">
        <f>123617+950000</f>
        <v>1073617</v>
      </c>
      <c r="H618" s="25">
        <f>SUM(E618:F618,-IF(ISNUMBER(G618),G618,0))</f>
        <v>75583</v>
      </c>
    </row>
    <row r="619" spans="1:8" ht="51" customHeight="1">
      <c r="A619" s="186"/>
      <c r="B619" s="181"/>
      <c r="C619" s="183">
        <v>6225</v>
      </c>
      <c r="D619" s="171" t="s">
        <v>136</v>
      </c>
      <c r="E619" s="65">
        <v>0</v>
      </c>
      <c r="F619" s="3">
        <v>121515</v>
      </c>
      <c r="G619" s="3">
        <v>0</v>
      </c>
      <c r="H619" s="25">
        <f t="shared" si="20"/>
        <v>121515</v>
      </c>
    </row>
    <row r="620" spans="1:8" ht="45" hidden="1">
      <c r="A620" s="186"/>
      <c r="B620" s="181">
        <v>85156</v>
      </c>
      <c r="C620" s="183"/>
      <c r="D620" s="170" t="s">
        <v>137</v>
      </c>
      <c r="E620" s="164"/>
      <c r="F620" s="82">
        <f>SUM(F621)</f>
        <v>0</v>
      </c>
      <c r="G620" s="82">
        <f>SUM(G621)</f>
        <v>0</v>
      </c>
      <c r="H620" s="25">
        <f t="shared" si="20"/>
        <v>0</v>
      </c>
    </row>
    <row r="621" spans="1:8" ht="12.75" hidden="1">
      <c r="A621" s="186"/>
      <c r="B621" s="181"/>
      <c r="C621" s="183">
        <v>4130</v>
      </c>
      <c r="D621" s="171" t="s">
        <v>138</v>
      </c>
      <c r="E621" s="65"/>
      <c r="F621" s="3"/>
      <c r="G621" s="3"/>
      <c r="H621" s="25">
        <f t="shared" si="20"/>
        <v>0</v>
      </c>
    </row>
    <row r="622" spans="1:8" ht="12.75" hidden="1">
      <c r="A622" s="186"/>
      <c r="B622" s="181">
        <v>85195</v>
      </c>
      <c r="C622" s="183"/>
      <c r="D622" s="170" t="s">
        <v>45</v>
      </c>
      <c r="E622" s="164"/>
      <c r="F622" s="82">
        <f>SUM(F623:F625)</f>
        <v>0</v>
      </c>
      <c r="G622" s="82">
        <f>SUM(G623:G625)</f>
        <v>0</v>
      </c>
      <c r="H622" s="25">
        <f t="shared" si="20"/>
        <v>0</v>
      </c>
    </row>
    <row r="623" spans="1:8" ht="45" hidden="1">
      <c r="A623" s="186"/>
      <c r="B623" s="181"/>
      <c r="C623" s="183">
        <v>2820</v>
      </c>
      <c r="D623" s="171" t="s">
        <v>110</v>
      </c>
      <c r="E623" s="65"/>
      <c r="F623" s="3"/>
      <c r="G623" s="3"/>
      <c r="H623" s="25">
        <f t="shared" si="20"/>
        <v>0</v>
      </c>
    </row>
    <row r="624" spans="1:8" ht="12.75" hidden="1">
      <c r="A624" s="186"/>
      <c r="B624" s="181"/>
      <c r="C624" s="183">
        <v>4210</v>
      </c>
      <c r="D624" s="171" t="s">
        <v>24</v>
      </c>
      <c r="E624" s="65"/>
      <c r="F624" s="3"/>
      <c r="G624" s="3"/>
      <c r="H624" s="25">
        <f t="shared" si="20"/>
        <v>0</v>
      </c>
    </row>
    <row r="625" spans="1:8" ht="12.75" hidden="1">
      <c r="A625" s="191"/>
      <c r="B625" s="181"/>
      <c r="C625" s="183">
        <v>4300</v>
      </c>
      <c r="D625" s="171" t="s">
        <v>21</v>
      </c>
      <c r="E625" s="65"/>
      <c r="F625" s="3"/>
      <c r="G625" s="3"/>
      <c r="H625" s="25">
        <f t="shared" si="20"/>
        <v>0</v>
      </c>
    </row>
    <row r="626" spans="1:8" ht="12.75" hidden="1">
      <c r="A626" s="191"/>
      <c r="B626" s="192"/>
      <c r="C626" s="183">
        <v>6060</v>
      </c>
      <c r="D626" s="206"/>
      <c r="E626" s="65"/>
      <c r="F626" s="3"/>
      <c r="G626" s="3"/>
      <c r="H626" s="25">
        <f t="shared" si="20"/>
        <v>0</v>
      </c>
    </row>
    <row r="627" spans="1:8" ht="12.75">
      <c r="A627" s="64">
        <v>852</v>
      </c>
      <c r="B627" s="64"/>
      <c r="C627" s="64"/>
      <c r="D627" s="170" t="s">
        <v>139</v>
      </c>
      <c r="E627" s="164">
        <v>9016221</v>
      </c>
      <c r="F627" s="82">
        <f>SUM(F648,F692,F700)</f>
        <v>206382</v>
      </c>
      <c r="G627" s="82">
        <f>SUM(G648,G692,G700)</f>
        <v>29489</v>
      </c>
      <c r="H627" s="24">
        <f t="shared" si="20"/>
        <v>9193114</v>
      </c>
    </row>
    <row r="628" spans="1:8" ht="12" customHeight="1" hidden="1">
      <c r="A628" s="180"/>
      <c r="B628" s="64">
        <v>85201</v>
      </c>
      <c r="C628" s="64"/>
      <c r="D628" s="170" t="s">
        <v>30</v>
      </c>
      <c r="E628" s="164"/>
      <c r="F628" s="82">
        <f>SUM(F630:F643)</f>
        <v>0</v>
      </c>
      <c r="G628" s="82">
        <f>SUM(G630:G643)</f>
        <v>0</v>
      </c>
      <c r="H628" s="24">
        <f t="shared" si="20"/>
        <v>0</v>
      </c>
    </row>
    <row r="629" spans="1:8" ht="33.75" hidden="1">
      <c r="A629" s="186"/>
      <c r="B629" s="180"/>
      <c r="C629" s="183">
        <v>2310</v>
      </c>
      <c r="D629" s="171" t="s">
        <v>140</v>
      </c>
      <c r="E629" s="65"/>
      <c r="F629" s="3"/>
      <c r="G629" s="3"/>
      <c r="H629" s="25">
        <f t="shared" si="20"/>
        <v>0</v>
      </c>
    </row>
    <row r="630" spans="1:8" ht="46.5" customHeight="1" hidden="1">
      <c r="A630" s="186"/>
      <c r="B630" s="181"/>
      <c r="C630" s="183">
        <v>2320</v>
      </c>
      <c r="D630" s="171" t="s">
        <v>141</v>
      </c>
      <c r="E630" s="65"/>
      <c r="F630" s="3"/>
      <c r="G630" s="3"/>
      <c r="H630" s="25">
        <f t="shared" si="20"/>
        <v>0</v>
      </c>
    </row>
    <row r="631" spans="1:8" ht="67.5" hidden="1">
      <c r="A631" s="186"/>
      <c r="B631" s="181"/>
      <c r="C631" s="183">
        <v>2830</v>
      </c>
      <c r="D631" s="171" t="s">
        <v>142</v>
      </c>
      <c r="E631" s="65"/>
      <c r="F631" s="3"/>
      <c r="G631" s="3"/>
      <c r="H631" s="25">
        <f t="shared" si="20"/>
        <v>0</v>
      </c>
    </row>
    <row r="632" spans="1:8" ht="12.75" hidden="1">
      <c r="A632" s="186"/>
      <c r="B632" s="181"/>
      <c r="C632" s="183">
        <v>3110</v>
      </c>
      <c r="D632" s="171" t="s">
        <v>41</v>
      </c>
      <c r="E632" s="65"/>
      <c r="F632" s="3"/>
      <c r="G632" s="3"/>
      <c r="H632" s="25">
        <f t="shared" si="20"/>
        <v>0</v>
      </c>
    </row>
    <row r="633" spans="1:8" ht="14.25" customHeight="1" hidden="1">
      <c r="A633" s="186"/>
      <c r="B633" s="181"/>
      <c r="C633" s="183">
        <v>4010</v>
      </c>
      <c r="D633" s="171" t="s">
        <v>19</v>
      </c>
      <c r="E633" s="65"/>
      <c r="F633" s="3"/>
      <c r="G633" s="3"/>
      <c r="H633" s="25">
        <f t="shared" si="20"/>
        <v>0</v>
      </c>
    </row>
    <row r="634" spans="1:8" ht="12.75" hidden="1">
      <c r="A634" s="186"/>
      <c r="B634" s="181"/>
      <c r="C634" s="183">
        <v>4040</v>
      </c>
      <c r="D634" s="171" t="s">
        <v>83</v>
      </c>
      <c r="E634" s="65"/>
      <c r="F634" s="3"/>
      <c r="G634" s="3"/>
      <c r="H634" s="25">
        <f t="shared" si="20"/>
        <v>0</v>
      </c>
    </row>
    <row r="635" spans="1:8" ht="12.75" hidden="1">
      <c r="A635" s="186"/>
      <c r="B635" s="181"/>
      <c r="C635" s="183">
        <v>4110</v>
      </c>
      <c r="D635" s="171" t="s">
        <v>78</v>
      </c>
      <c r="E635" s="65"/>
      <c r="F635" s="3"/>
      <c r="G635" s="3"/>
      <c r="H635" s="25">
        <f t="shared" si="20"/>
        <v>0</v>
      </c>
    </row>
    <row r="636" spans="1:8" ht="12.75" hidden="1">
      <c r="A636" s="186"/>
      <c r="B636" s="181"/>
      <c r="C636" s="183">
        <v>4120</v>
      </c>
      <c r="D636" s="171" t="s">
        <v>22</v>
      </c>
      <c r="E636" s="65"/>
      <c r="F636" s="3"/>
      <c r="G636" s="3"/>
      <c r="H636" s="25">
        <f t="shared" si="20"/>
        <v>0</v>
      </c>
    </row>
    <row r="637" spans="1:8" ht="12.75" hidden="1">
      <c r="A637" s="186"/>
      <c r="B637" s="181"/>
      <c r="C637" s="183">
        <v>4170</v>
      </c>
      <c r="D637" s="171" t="s">
        <v>18</v>
      </c>
      <c r="E637" s="65"/>
      <c r="F637" s="3"/>
      <c r="G637" s="3"/>
      <c r="H637" s="25">
        <f t="shared" si="20"/>
        <v>0</v>
      </c>
    </row>
    <row r="638" spans="1:8" ht="12.75" hidden="1">
      <c r="A638" s="186"/>
      <c r="B638" s="181"/>
      <c r="C638" s="183">
        <v>4210</v>
      </c>
      <c r="D638" s="171" t="s">
        <v>24</v>
      </c>
      <c r="E638" s="65"/>
      <c r="F638" s="3"/>
      <c r="G638" s="3"/>
      <c r="H638" s="25">
        <f t="shared" si="20"/>
        <v>0</v>
      </c>
    </row>
    <row r="639" spans="1:8" ht="22.5" hidden="1">
      <c r="A639" s="186"/>
      <c r="B639" s="181"/>
      <c r="C639" s="183">
        <v>4240</v>
      </c>
      <c r="D639" s="171" t="s">
        <v>58</v>
      </c>
      <c r="E639" s="165"/>
      <c r="F639" s="3"/>
      <c r="G639" s="3"/>
      <c r="H639" s="25">
        <f t="shared" si="20"/>
        <v>0</v>
      </c>
    </row>
    <row r="640" spans="1:8" ht="12.75" hidden="1">
      <c r="A640" s="186"/>
      <c r="B640" s="181"/>
      <c r="C640" s="183">
        <v>4270</v>
      </c>
      <c r="D640" s="171" t="s">
        <v>20</v>
      </c>
      <c r="E640" s="165"/>
      <c r="F640" s="3"/>
      <c r="G640" s="3"/>
      <c r="H640" s="25">
        <f t="shared" si="20"/>
        <v>0</v>
      </c>
    </row>
    <row r="641" spans="1:8" ht="12.75" hidden="1">
      <c r="A641" s="186"/>
      <c r="B641" s="181"/>
      <c r="C641" s="183">
        <v>4280</v>
      </c>
      <c r="D641" s="171" t="s">
        <v>46</v>
      </c>
      <c r="E641" s="165"/>
      <c r="F641" s="3"/>
      <c r="G641" s="3"/>
      <c r="H641" s="25">
        <f t="shared" si="20"/>
        <v>0</v>
      </c>
    </row>
    <row r="642" spans="1:8" ht="12.75" hidden="1">
      <c r="A642" s="186"/>
      <c r="B642" s="181"/>
      <c r="C642" s="183">
        <v>4300</v>
      </c>
      <c r="D642" s="171" t="s">
        <v>21</v>
      </c>
      <c r="E642" s="165"/>
      <c r="F642" s="3"/>
      <c r="G642" s="3"/>
      <c r="H642" s="25">
        <f t="shared" si="20"/>
        <v>0</v>
      </c>
    </row>
    <row r="643" spans="1:8" ht="12.75" hidden="1">
      <c r="A643" s="186"/>
      <c r="B643" s="181"/>
      <c r="C643" s="183">
        <v>4410</v>
      </c>
      <c r="D643" s="171" t="s">
        <v>39</v>
      </c>
      <c r="E643" s="65"/>
      <c r="F643" s="159"/>
      <c r="G643" s="159"/>
      <c r="H643" s="25">
        <f t="shared" si="20"/>
        <v>0</v>
      </c>
    </row>
    <row r="644" spans="1:8" ht="12.75" hidden="1">
      <c r="A644" s="186"/>
      <c r="B644" s="181"/>
      <c r="C644" s="183">
        <v>4430</v>
      </c>
      <c r="D644" s="171" t="s">
        <v>26</v>
      </c>
      <c r="E644" s="65"/>
      <c r="F644" s="3"/>
      <c r="G644" s="3"/>
      <c r="H644" s="25">
        <f t="shared" si="20"/>
        <v>0</v>
      </c>
    </row>
    <row r="645" spans="1:8" ht="22.5" hidden="1">
      <c r="A645" s="186"/>
      <c r="B645" s="181"/>
      <c r="C645" s="64">
        <v>4440</v>
      </c>
      <c r="D645" s="171" t="s">
        <v>105</v>
      </c>
      <c r="E645" s="65"/>
      <c r="F645" s="3"/>
      <c r="G645" s="3"/>
      <c r="H645" s="25">
        <f t="shared" si="20"/>
        <v>0</v>
      </c>
    </row>
    <row r="646" spans="1:8" ht="33.75" hidden="1">
      <c r="A646" s="186"/>
      <c r="B646" s="181"/>
      <c r="C646" s="64">
        <v>4740</v>
      </c>
      <c r="D646" s="184" t="s">
        <v>90</v>
      </c>
      <c r="E646" s="65"/>
      <c r="F646" s="3"/>
      <c r="G646" s="3"/>
      <c r="H646" s="25">
        <f t="shared" si="20"/>
        <v>0</v>
      </c>
    </row>
    <row r="647" spans="1:8" ht="22.5" hidden="1">
      <c r="A647" s="186"/>
      <c r="B647" s="192"/>
      <c r="C647" s="64">
        <v>4750</v>
      </c>
      <c r="D647" s="184" t="s">
        <v>91</v>
      </c>
      <c r="E647" s="65"/>
      <c r="F647" s="3"/>
      <c r="G647" s="3"/>
      <c r="H647" s="25">
        <f t="shared" si="20"/>
        <v>0</v>
      </c>
    </row>
    <row r="648" spans="1:8" ht="12.75">
      <c r="A648" s="180"/>
      <c r="B648" s="64">
        <v>85202</v>
      </c>
      <c r="C648" s="64"/>
      <c r="D648" s="170" t="s">
        <v>49</v>
      </c>
      <c r="E648" s="164">
        <v>4484839</v>
      </c>
      <c r="F648" s="82">
        <f>SUM(F650:F668)</f>
        <v>188162</v>
      </c>
      <c r="G648" s="82">
        <f>SUM(G650:G668)</f>
        <v>22250</v>
      </c>
      <c r="H648" s="24">
        <f t="shared" si="20"/>
        <v>4650751</v>
      </c>
    </row>
    <row r="649" spans="1:8" ht="22.5" hidden="1">
      <c r="A649" s="186"/>
      <c r="B649" s="180"/>
      <c r="C649" s="183">
        <v>3020</v>
      </c>
      <c r="D649" s="171" t="s">
        <v>56</v>
      </c>
      <c r="E649" s="208"/>
      <c r="F649" s="207"/>
      <c r="G649" s="207"/>
      <c r="H649" s="25">
        <f t="shared" si="20"/>
        <v>0</v>
      </c>
    </row>
    <row r="650" spans="1:8" ht="13.5" customHeight="1">
      <c r="A650" s="186"/>
      <c r="B650" s="181"/>
      <c r="C650" s="183">
        <v>4010</v>
      </c>
      <c r="D650" s="171" t="s">
        <v>19</v>
      </c>
      <c r="E650" s="65">
        <v>2361665</v>
      </c>
      <c r="F650" s="3">
        <v>51000</v>
      </c>
      <c r="G650" s="3">
        <v>0</v>
      </c>
      <c r="H650" s="25">
        <f t="shared" si="20"/>
        <v>2412665</v>
      </c>
    </row>
    <row r="651" spans="1:8" ht="12.75">
      <c r="A651" s="186"/>
      <c r="B651" s="181"/>
      <c r="C651" s="183">
        <v>4040</v>
      </c>
      <c r="D651" s="171" t="s">
        <v>83</v>
      </c>
      <c r="E651" s="65">
        <v>170643</v>
      </c>
      <c r="F651" s="3">
        <v>0</v>
      </c>
      <c r="G651" s="3">
        <v>8054</v>
      </c>
      <c r="H651" s="25">
        <f t="shared" si="20"/>
        <v>162589</v>
      </c>
    </row>
    <row r="652" spans="1:8" ht="12.75">
      <c r="A652" s="186"/>
      <c r="B652" s="181"/>
      <c r="C652" s="183">
        <v>4110</v>
      </c>
      <c r="D652" s="171" t="s">
        <v>78</v>
      </c>
      <c r="E652" s="65">
        <v>401931</v>
      </c>
      <c r="F652" s="3">
        <v>0</v>
      </c>
      <c r="G652" s="3">
        <v>14196</v>
      </c>
      <c r="H652" s="25">
        <f t="shared" si="20"/>
        <v>387735</v>
      </c>
    </row>
    <row r="653" spans="1:8" ht="12.75">
      <c r="A653" s="186"/>
      <c r="B653" s="181"/>
      <c r="C653" s="187">
        <v>4120</v>
      </c>
      <c r="D653" s="188" t="s">
        <v>22</v>
      </c>
      <c r="E653" s="168">
        <v>60126</v>
      </c>
      <c r="F653" s="157">
        <v>1250</v>
      </c>
      <c r="G653" s="157">
        <v>0</v>
      </c>
      <c r="H653" s="115">
        <f t="shared" si="20"/>
        <v>61376</v>
      </c>
    </row>
    <row r="654" spans="1:8" ht="12.75">
      <c r="A654" s="186"/>
      <c r="B654" s="181"/>
      <c r="C654" s="183">
        <v>4170</v>
      </c>
      <c r="D654" s="171" t="s">
        <v>18</v>
      </c>
      <c r="E654" s="65">
        <v>14500</v>
      </c>
      <c r="F654" s="3">
        <v>2000</v>
      </c>
      <c r="G654" s="3">
        <v>0</v>
      </c>
      <c r="H654" s="25">
        <f t="shared" si="20"/>
        <v>16500</v>
      </c>
    </row>
    <row r="655" spans="1:8" ht="12.75">
      <c r="A655" s="191"/>
      <c r="B655" s="192"/>
      <c r="C655" s="183">
        <v>4210</v>
      </c>
      <c r="D655" s="171" t="s">
        <v>24</v>
      </c>
      <c r="E655" s="65">
        <v>137173</v>
      </c>
      <c r="F655" s="3">
        <v>30000</v>
      </c>
      <c r="G655" s="3">
        <v>0</v>
      </c>
      <c r="H655" s="25">
        <f t="shared" si="20"/>
        <v>167173</v>
      </c>
    </row>
    <row r="656" spans="1:8" ht="12.75">
      <c r="A656" s="200">
        <v>852</v>
      </c>
      <c r="B656" s="64">
        <v>85202</v>
      </c>
      <c r="C656" s="183">
        <v>4220</v>
      </c>
      <c r="D656" s="171" t="s">
        <v>72</v>
      </c>
      <c r="E656" s="65">
        <v>426090</v>
      </c>
      <c r="F656" s="3">
        <v>35000</v>
      </c>
      <c r="G656" s="3">
        <v>0</v>
      </c>
      <c r="H656" s="25">
        <f t="shared" si="20"/>
        <v>461090</v>
      </c>
    </row>
    <row r="657" spans="1:8" ht="22.5">
      <c r="A657" s="180"/>
      <c r="B657" s="70"/>
      <c r="C657" s="187">
        <v>4230</v>
      </c>
      <c r="D657" s="188" t="s">
        <v>143</v>
      </c>
      <c r="E657" s="168">
        <v>31575</v>
      </c>
      <c r="F657" s="157">
        <v>2000</v>
      </c>
      <c r="G657" s="157">
        <v>0</v>
      </c>
      <c r="H657" s="115">
        <f aca="true" t="shared" si="21" ref="H657:H724">SUM(E657:F657,-IF(ISNUMBER(G657),G657,0))</f>
        <v>33575</v>
      </c>
    </row>
    <row r="658" spans="1:8" ht="12.75">
      <c r="A658" s="181"/>
      <c r="B658" s="70"/>
      <c r="C658" s="183">
        <v>4260</v>
      </c>
      <c r="D658" s="171" t="s">
        <v>42</v>
      </c>
      <c r="E658" s="65">
        <v>400000</v>
      </c>
      <c r="F658" s="3">
        <v>20000</v>
      </c>
      <c r="G658" s="3">
        <v>0</v>
      </c>
      <c r="H658" s="25">
        <f t="shared" si="21"/>
        <v>420000</v>
      </c>
    </row>
    <row r="659" spans="1:8" ht="12.75" hidden="1">
      <c r="A659" s="181"/>
      <c r="B659" s="70"/>
      <c r="C659" s="183">
        <v>4270</v>
      </c>
      <c r="D659" s="171" t="s">
        <v>20</v>
      </c>
      <c r="E659" s="65"/>
      <c r="F659" s="3"/>
      <c r="G659" s="3"/>
      <c r="H659" s="25">
        <f t="shared" si="21"/>
        <v>0</v>
      </c>
    </row>
    <row r="660" spans="1:8" ht="12.75" hidden="1">
      <c r="A660" s="181"/>
      <c r="B660" s="70"/>
      <c r="C660" s="183">
        <v>4280</v>
      </c>
      <c r="D660" s="171" t="s">
        <v>46</v>
      </c>
      <c r="E660" s="65"/>
      <c r="F660" s="3"/>
      <c r="G660" s="3"/>
      <c r="H660" s="25">
        <f t="shared" si="21"/>
        <v>0</v>
      </c>
    </row>
    <row r="661" spans="1:8" ht="12.75">
      <c r="A661" s="181"/>
      <c r="B661" s="70"/>
      <c r="C661" s="183">
        <v>4300</v>
      </c>
      <c r="D661" s="171" t="s">
        <v>21</v>
      </c>
      <c r="E661" s="65">
        <v>119290</v>
      </c>
      <c r="F661" s="3">
        <v>46781</v>
      </c>
      <c r="G661" s="3">
        <v>0</v>
      </c>
      <c r="H661" s="25">
        <f t="shared" si="21"/>
        <v>166071</v>
      </c>
    </row>
    <row r="662" spans="1:8" ht="12.75" hidden="1">
      <c r="A662" s="181"/>
      <c r="B662" s="70"/>
      <c r="C662" s="183">
        <v>4350</v>
      </c>
      <c r="D662" s="184" t="s">
        <v>66</v>
      </c>
      <c r="E662" s="65"/>
      <c r="F662" s="3"/>
      <c r="G662" s="3"/>
      <c r="H662" s="25">
        <f t="shared" si="21"/>
        <v>0</v>
      </c>
    </row>
    <row r="663" spans="1:8" ht="33.75" hidden="1">
      <c r="A663" s="181"/>
      <c r="B663" s="70"/>
      <c r="C663" s="183">
        <v>4360</v>
      </c>
      <c r="D663" s="171" t="s">
        <v>85</v>
      </c>
      <c r="E663" s="65"/>
      <c r="F663" s="3"/>
      <c r="G663" s="3"/>
      <c r="H663" s="25">
        <f t="shared" si="21"/>
        <v>0</v>
      </c>
    </row>
    <row r="664" spans="1:8" ht="33.75" hidden="1">
      <c r="A664" s="181"/>
      <c r="B664" s="70"/>
      <c r="C664" s="183">
        <v>4370</v>
      </c>
      <c r="D664" s="171" t="s">
        <v>86</v>
      </c>
      <c r="E664" s="65"/>
      <c r="F664" s="3"/>
      <c r="G664" s="3"/>
      <c r="H664" s="25">
        <f t="shared" si="21"/>
        <v>0</v>
      </c>
    </row>
    <row r="665" spans="1:8" ht="12.75" hidden="1">
      <c r="A665" s="181"/>
      <c r="B665" s="70"/>
      <c r="C665" s="183">
        <v>4410</v>
      </c>
      <c r="D665" s="171" t="s">
        <v>39</v>
      </c>
      <c r="E665" s="65"/>
      <c r="F665" s="3"/>
      <c r="G665" s="3"/>
      <c r="H665" s="25">
        <f t="shared" si="21"/>
        <v>0</v>
      </c>
    </row>
    <row r="666" spans="1:8" ht="12.75" hidden="1">
      <c r="A666" s="181"/>
      <c r="B666" s="70"/>
      <c r="C666" s="183">
        <v>4430</v>
      </c>
      <c r="D666" s="171" t="s">
        <v>26</v>
      </c>
      <c r="E666" s="65"/>
      <c r="F666" s="3"/>
      <c r="G666" s="3"/>
      <c r="H666" s="25">
        <f t="shared" si="21"/>
        <v>0</v>
      </c>
    </row>
    <row r="667" spans="1:8" ht="22.5" hidden="1">
      <c r="A667" s="181"/>
      <c r="B667" s="70"/>
      <c r="C667" s="183">
        <v>4440</v>
      </c>
      <c r="D667" s="171" t="s">
        <v>105</v>
      </c>
      <c r="E667" s="65"/>
      <c r="F667" s="3"/>
      <c r="G667" s="3"/>
      <c r="H667" s="25">
        <f t="shared" si="21"/>
        <v>0</v>
      </c>
    </row>
    <row r="668" spans="1:8" ht="12.75">
      <c r="A668" s="181"/>
      <c r="B668" s="70"/>
      <c r="C668" s="183">
        <v>4480</v>
      </c>
      <c r="D668" s="171" t="s">
        <v>88</v>
      </c>
      <c r="E668" s="65">
        <v>16036</v>
      </c>
      <c r="F668" s="3">
        <v>131</v>
      </c>
      <c r="G668" s="3">
        <v>0</v>
      </c>
      <c r="H668" s="25">
        <f t="shared" si="21"/>
        <v>16167</v>
      </c>
    </row>
    <row r="669" spans="1:8" ht="22.5" hidden="1">
      <c r="A669" s="181"/>
      <c r="B669" s="70"/>
      <c r="C669" s="183">
        <v>4700</v>
      </c>
      <c r="D669" s="184" t="s">
        <v>210</v>
      </c>
      <c r="E669" s="65"/>
      <c r="F669" s="3"/>
      <c r="G669" s="3"/>
      <c r="H669" s="25">
        <f t="shared" si="21"/>
        <v>0</v>
      </c>
    </row>
    <row r="670" spans="1:8" ht="33.75" hidden="1">
      <c r="A670" s="181"/>
      <c r="B670" s="70"/>
      <c r="C670" s="183">
        <v>4740</v>
      </c>
      <c r="D670" s="171" t="s">
        <v>90</v>
      </c>
      <c r="E670" s="65"/>
      <c r="F670" s="3"/>
      <c r="G670" s="3"/>
      <c r="H670" s="25">
        <f t="shared" si="21"/>
        <v>0</v>
      </c>
    </row>
    <row r="671" spans="1:8" ht="22.5" hidden="1">
      <c r="A671" s="181"/>
      <c r="B671" s="70"/>
      <c r="C671" s="183">
        <v>4750</v>
      </c>
      <c r="D671" s="171" t="s">
        <v>91</v>
      </c>
      <c r="E671" s="65"/>
      <c r="F671" s="3"/>
      <c r="G671" s="3"/>
      <c r="H671" s="25">
        <f t="shared" si="21"/>
        <v>0</v>
      </c>
    </row>
    <row r="672" spans="1:8" ht="22.5" hidden="1">
      <c r="A672" s="181"/>
      <c r="B672" s="187"/>
      <c r="C672" s="70">
        <v>6060</v>
      </c>
      <c r="D672" s="184" t="s">
        <v>23</v>
      </c>
      <c r="E672" s="66"/>
      <c r="F672" s="3"/>
      <c r="G672" s="3"/>
      <c r="H672" s="25">
        <f t="shared" si="21"/>
        <v>0</v>
      </c>
    </row>
    <row r="673" spans="1:8" ht="12.75" hidden="1">
      <c r="A673" s="181"/>
      <c r="B673" s="187">
        <v>85203</v>
      </c>
      <c r="C673" s="64"/>
      <c r="D673" s="170" t="s">
        <v>144</v>
      </c>
      <c r="E673" s="164"/>
      <c r="F673" s="82">
        <f>SUM(F674:F691)</f>
        <v>0</v>
      </c>
      <c r="G673" s="82">
        <f>SUM(G674:G691)</f>
        <v>0</v>
      </c>
      <c r="H673" s="24">
        <f t="shared" si="21"/>
        <v>0</v>
      </c>
    </row>
    <row r="674" spans="1:8" ht="22.5" hidden="1">
      <c r="A674" s="181"/>
      <c r="B674" s="182"/>
      <c r="C674" s="183">
        <v>3020</v>
      </c>
      <c r="D674" s="171" t="s">
        <v>56</v>
      </c>
      <c r="E674" s="65"/>
      <c r="F674" s="3"/>
      <c r="G674" s="3"/>
      <c r="H674" s="25">
        <f t="shared" si="21"/>
        <v>0</v>
      </c>
    </row>
    <row r="675" spans="1:8" ht="22.5" hidden="1">
      <c r="A675" s="181"/>
      <c r="B675" s="70"/>
      <c r="C675" s="183">
        <v>4010</v>
      </c>
      <c r="D675" s="171" t="s">
        <v>19</v>
      </c>
      <c r="E675" s="65"/>
      <c r="F675" s="3"/>
      <c r="G675" s="3"/>
      <c r="H675" s="25">
        <f t="shared" si="21"/>
        <v>0</v>
      </c>
    </row>
    <row r="676" spans="1:8" ht="12.75" hidden="1">
      <c r="A676" s="181"/>
      <c r="B676" s="70"/>
      <c r="C676" s="183">
        <v>4040</v>
      </c>
      <c r="D676" s="171" t="s">
        <v>83</v>
      </c>
      <c r="E676" s="65"/>
      <c r="F676" s="3"/>
      <c r="G676" s="3"/>
      <c r="H676" s="25">
        <f t="shared" si="21"/>
        <v>0</v>
      </c>
    </row>
    <row r="677" spans="1:8" ht="12.75" hidden="1">
      <c r="A677" s="181"/>
      <c r="B677" s="70"/>
      <c r="C677" s="183">
        <v>4110</v>
      </c>
      <c r="D677" s="171" t="s">
        <v>78</v>
      </c>
      <c r="E677" s="65"/>
      <c r="F677" s="3"/>
      <c r="G677" s="3"/>
      <c r="H677" s="25">
        <f t="shared" si="21"/>
        <v>0</v>
      </c>
    </row>
    <row r="678" spans="1:8" ht="12.75" hidden="1">
      <c r="A678" s="181"/>
      <c r="B678" s="70"/>
      <c r="C678" s="183">
        <v>4120</v>
      </c>
      <c r="D678" s="171" t="s">
        <v>22</v>
      </c>
      <c r="E678" s="65"/>
      <c r="F678" s="3"/>
      <c r="G678" s="3"/>
      <c r="H678" s="25">
        <f t="shared" si="21"/>
        <v>0</v>
      </c>
    </row>
    <row r="679" spans="1:8" ht="12.75" hidden="1">
      <c r="A679" s="181"/>
      <c r="B679" s="70"/>
      <c r="C679" s="183">
        <v>4170</v>
      </c>
      <c r="D679" s="171" t="s">
        <v>18</v>
      </c>
      <c r="E679" s="65"/>
      <c r="F679" s="147"/>
      <c r="G679" s="147"/>
      <c r="H679" s="25">
        <f t="shared" si="21"/>
        <v>0</v>
      </c>
    </row>
    <row r="680" spans="1:8" ht="12.75" hidden="1">
      <c r="A680" s="181"/>
      <c r="B680" s="70"/>
      <c r="C680" s="183">
        <v>4210</v>
      </c>
      <c r="D680" s="171" t="s">
        <v>24</v>
      </c>
      <c r="E680" s="65"/>
      <c r="F680" s="159"/>
      <c r="G680" s="159"/>
      <c r="H680" s="25">
        <f t="shared" si="21"/>
        <v>0</v>
      </c>
    </row>
    <row r="681" spans="1:8" ht="12.75" hidden="1">
      <c r="A681" s="181"/>
      <c r="B681" s="70"/>
      <c r="C681" s="183">
        <v>4260</v>
      </c>
      <c r="D681" s="171" t="s">
        <v>42</v>
      </c>
      <c r="E681" s="65"/>
      <c r="F681" s="3"/>
      <c r="G681" s="3"/>
      <c r="H681" s="25">
        <f t="shared" si="21"/>
        <v>0</v>
      </c>
    </row>
    <row r="682" spans="1:8" ht="12.75" hidden="1">
      <c r="A682" s="181"/>
      <c r="B682" s="70"/>
      <c r="C682" s="183">
        <v>4270</v>
      </c>
      <c r="D682" s="171" t="s">
        <v>20</v>
      </c>
      <c r="E682" s="65"/>
      <c r="F682" s="3"/>
      <c r="G682" s="3"/>
      <c r="H682" s="25">
        <f t="shared" si="21"/>
        <v>0</v>
      </c>
    </row>
    <row r="683" spans="1:8" ht="12.75" hidden="1">
      <c r="A683" s="181"/>
      <c r="B683" s="70"/>
      <c r="C683" s="183">
        <v>4280</v>
      </c>
      <c r="D683" s="171" t="s">
        <v>46</v>
      </c>
      <c r="E683" s="165"/>
      <c r="F683" s="3"/>
      <c r="G683" s="3"/>
      <c r="H683" s="25">
        <f t="shared" si="21"/>
        <v>0</v>
      </c>
    </row>
    <row r="684" spans="1:8" ht="12.75" hidden="1">
      <c r="A684" s="181"/>
      <c r="B684" s="70"/>
      <c r="C684" s="183">
        <v>4300</v>
      </c>
      <c r="D684" s="171" t="s">
        <v>21</v>
      </c>
      <c r="E684" s="65"/>
      <c r="F684" s="3"/>
      <c r="G684" s="3"/>
      <c r="H684" s="25">
        <f t="shared" si="21"/>
        <v>0</v>
      </c>
    </row>
    <row r="685" spans="1:8" ht="12.75" hidden="1">
      <c r="A685" s="181"/>
      <c r="B685" s="70"/>
      <c r="C685" s="183">
        <v>4350</v>
      </c>
      <c r="D685" s="171" t="s">
        <v>66</v>
      </c>
      <c r="E685" s="65"/>
      <c r="F685" s="3"/>
      <c r="G685" s="3"/>
      <c r="H685" s="25">
        <f t="shared" si="21"/>
        <v>0</v>
      </c>
    </row>
    <row r="686" spans="1:8" ht="33.75" hidden="1">
      <c r="A686" s="181"/>
      <c r="B686" s="70"/>
      <c r="C686" s="183">
        <v>4370</v>
      </c>
      <c r="D686" s="171" t="s">
        <v>86</v>
      </c>
      <c r="E686" s="65"/>
      <c r="F686" s="3"/>
      <c r="G686" s="3"/>
      <c r="H686" s="25">
        <f t="shared" si="21"/>
        <v>0</v>
      </c>
    </row>
    <row r="687" spans="1:8" ht="12.75" hidden="1">
      <c r="A687" s="181"/>
      <c r="B687" s="70"/>
      <c r="C687" s="183">
        <v>4410</v>
      </c>
      <c r="D687" s="171" t="s">
        <v>39</v>
      </c>
      <c r="E687" s="65"/>
      <c r="F687" s="3"/>
      <c r="G687" s="3"/>
      <c r="H687" s="25">
        <f t="shared" si="21"/>
        <v>0</v>
      </c>
    </row>
    <row r="688" spans="1:8" ht="12.75" hidden="1">
      <c r="A688" s="181"/>
      <c r="B688" s="70"/>
      <c r="C688" s="183">
        <v>4430</v>
      </c>
      <c r="D688" s="171" t="s">
        <v>26</v>
      </c>
      <c r="E688" s="165"/>
      <c r="F688" s="3"/>
      <c r="G688" s="3"/>
      <c r="H688" s="25">
        <f t="shared" si="21"/>
        <v>0</v>
      </c>
    </row>
    <row r="689" spans="1:8" ht="22.5" hidden="1">
      <c r="A689" s="181"/>
      <c r="B689" s="70"/>
      <c r="C689" s="183">
        <v>4440</v>
      </c>
      <c r="D689" s="171" t="s">
        <v>105</v>
      </c>
      <c r="E689" s="65"/>
      <c r="F689" s="3"/>
      <c r="G689" s="3"/>
      <c r="H689" s="25">
        <f t="shared" si="21"/>
        <v>0</v>
      </c>
    </row>
    <row r="690" spans="1:8" ht="33.75" hidden="1">
      <c r="A690" s="181"/>
      <c r="B690" s="70"/>
      <c r="C690" s="183">
        <v>4740</v>
      </c>
      <c r="D690" s="171" t="s">
        <v>90</v>
      </c>
      <c r="E690" s="65"/>
      <c r="F690" s="3"/>
      <c r="G690" s="3"/>
      <c r="H690" s="25">
        <f t="shared" si="21"/>
        <v>0</v>
      </c>
    </row>
    <row r="691" spans="1:8" ht="22.5" hidden="1">
      <c r="A691" s="181"/>
      <c r="B691" s="187"/>
      <c r="C691" s="183">
        <v>4750</v>
      </c>
      <c r="D691" s="171" t="s">
        <v>91</v>
      </c>
      <c r="E691" s="65"/>
      <c r="F691" s="3"/>
      <c r="G691" s="3"/>
      <c r="H691" s="25">
        <f t="shared" si="21"/>
        <v>0</v>
      </c>
    </row>
    <row r="692" spans="1:8" ht="12.75">
      <c r="A692" s="181"/>
      <c r="B692" s="183">
        <v>85204</v>
      </c>
      <c r="C692" s="64"/>
      <c r="D692" s="170" t="s">
        <v>145</v>
      </c>
      <c r="E692" s="164">
        <v>2374344</v>
      </c>
      <c r="F692" s="82">
        <f>SUM(F694:F696)</f>
        <v>16720</v>
      </c>
      <c r="G692" s="82">
        <f>SUM(G694:G696)</f>
        <v>5739</v>
      </c>
      <c r="H692" s="24">
        <f t="shared" si="21"/>
        <v>2385325</v>
      </c>
    </row>
    <row r="693" spans="1:8" ht="56.25" hidden="1">
      <c r="A693" s="181"/>
      <c r="B693" s="70"/>
      <c r="C693" s="70">
        <v>2310</v>
      </c>
      <c r="D693" s="199" t="s">
        <v>68</v>
      </c>
      <c r="E693" s="66"/>
      <c r="F693" s="161"/>
      <c r="G693" s="161"/>
      <c r="H693" s="205">
        <f t="shared" si="21"/>
        <v>0</v>
      </c>
    </row>
    <row r="694" spans="1:8" ht="46.5" customHeight="1">
      <c r="A694" s="186"/>
      <c r="B694" s="180"/>
      <c r="C694" s="183">
        <v>2320</v>
      </c>
      <c r="D694" s="171" t="s">
        <v>141</v>
      </c>
      <c r="E694" s="65">
        <v>91804</v>
      </c>
      <c r="F694" s="3">
        <v>16720</v>
      </c>
      <c r="G694" s="3">
        <v>0</v>
      </c>
      <c r="H694" s="25">
        <f t="shared" si="21"/>
        <v>108524</v>
      </c>
    </row>
    <row r="695" spans="1:8" ht="45" hidden="1">
      <c r="A695" s="186"/>
      <c r="B695" s="181"/>
      <c r="C695" s="70">
        <v>2820</v>
      </c>
      <c r="D695" s="199" t="s">
        <v>110</v>
      </c>
      <c r="E695" s="66"/>
      <c r="F695" s="223"/>
      <c r="G695" s="223"/>
      <c r="H695" s="205">
        <f t="shared" si="21"/>
        <v>0</v>
      </c>
    </row>
    <row r="696" spans="1:8" ht="12.75">
      <c r="A696" s="186"/>
      <c r="B696" s="192"/>
      <c r="C696" s="183">
        <v>3110</v>
      </c>
      <c r="D696" s="171" t="s">
        <v>41</v>
      </c>
      <c r="E696" s="65">
        <v>2181493</v>
      </c>
      <c r="F696" s="3">
        <v>0</v>
      </c>
      <c r="G696" s="3">
        <v>5739</v>
      </c>
      <c r="H696" s="25">
        <f t="shared" si="21"/>
        <v>2175754</v>
      </c>
    </row>
    <row r="697" spans="1:8" ht="12.75" hidden="1">
      <c r="A697" s="181"/>
      <c r="B697" s="70"/>
      <c r="C697" s="187">
        <v>4110</v>
      </c>
      <c r="D697" s="202" t="s">
        <v>212</v>
      </c>
      <c r="E697" s="168"/>
      <c r="F697" s="157"/>
      <c r="G697" s="157"/>
      <c r="H697" s="115">
        <f t="shared" si="21"/>
        <v>0</v>
      </c>
    </row>
    <row r="698" spans="1:8" ht="12.75" hidden="1">
      <c r="A698" s="181"/>
      <c r="B698" s="70"/>
      <c r="C698" s="183">
        <v>4120</v>
      </c>
      <c r="D698" s="163" t="s">
        <v>22</v>
      </c>
      <c r="E698" s="65"/>
      <c r="F698" s="3"/>
      <c r="G698" s="3"/>
      <c r="H698" s="25">
        <f t="shared" si="21"/>
        <v>0</v>
      </c>
    </row>
    <row r="699" spans="1:8" ht="12.75" hidden="1">
      <c r="A699" s="181"/>
      <c r="B699" s="70"/>
      <c r="C699" s="183">
        <v>4170</v>
      </c>
      <c r="D699" s="171" t="s">
        <v>18</v>
      </c>
      <c r="E699" s="65"/>
      <c r="F699" s="3"/>
      <c r="G699" s="3"/>
      <c r="H699" s="25">
        <f t="shared" si="21"/>
        <v>0</v>
      </c>
    </row>
    <row r="700" spans="1:8" ht="12" customHeight="1">
      <c r="A700" s="181"/>
      <c r="B700" s="183">
        <v>85218</v>
      </c>
      <c r="C700" s="64"/>
      <c r="D700" s="170" t="s">
        <v>27</v>
      </c>
      <c r="E700" s="164">
        <v>442463</v>
      </c>
      <c r="F700" s="82">
        <f>SUM(F701:F722)</f>
        <v>1500</v>
      </c>
      <c r="G700" s="82">
        <f>SUM(G701:G722)</f>
        <v>1500</v>
      </c>
      <c r="H700" s="24">
        <f t="shared" si="21"/>
        <v>442463</v>
      </c>
    </row>
    <row r="701" spans="1:8" ht="13.5" customHeight="1" hidden="1">
      <c r="A701" s="181"/>
      <c r="B701" s="182"/>
      <c r="C701" s="183">
        <v>4010</v>
      </c>
      <c r="D701" s="171" t="s">
        <v>19</v>
      </c>
      <c r="E701" s="65"/>
      <c r="F701" s="3"/>
      <c r="G701" s="3"/>
      <c r="H701" s="25">
        <f t="shared" si="21"/>
        <v>0</v>
      </c>
    </row>
    <row r="702" spans="1:8" ht="12.75" hidden="1">
      <c r="A702" s="181"/>
      <c r="B702" s="70"/>
      <c r="C702" s="183">
        <v>4040</v>
      </c>
      <c r="D702" s="171" t="s">
        <v>83</v>
      </c>
      <c r="E702" s="65"/>
      <c r="F702" s="3"/>
      <c r="G702" s="3"/>
      <c r="H702" s="25">
        <f t="shared" si="21"/>
        <v>0</v>
      </c>
    </row>
    <row r="703" spans="1:8" ht="12.75" hidden="1">
      <c r="A703" s="181"/>
      <c r="B703" s="70"/>
      <c r="C703" s="183">
        <v>4110</v>
      </c>
      <c r="D703" s="171" t="s">
        <v>78</v>
      </c>
      <c r="E703" s="65"/>
      <c r="F703" s="3"/>
      <c r="G703" s="3"/>
      <c r="H703" s="25">
        <f t="shared" si="21"/>
        <v>0</v>
      </c>
    </row>
    <row r="704" spans="1:8" ht="12.75" hidden="1">
      <c r="A704" s="181"/>
      <c r="B704" s="70"/>
      <c r="C704" s="183">
        <v>4120</v>
      </c>
      <c r="D704" s="171" t="s">
        <v>22</v>
      </c>
      <c r="E704" s="65"/>
      <c r="F704" s="3"/>
      <c r="G704" s="3"/>
      <c r="H704" s="25">
        <f t="shared" si="21"/>
        <v>0</v>
      </c>
    </row>
    <row r="705" spans="1:8" ht="12.75">
      <c r="A705" s="181"/>
      <c r="B705" s="70"/>
      <c r="C705" s="183">
        <v>4170</v>
      </c>
      <c r="D705" s="171" t="s">
        <v>18</v>
      </c>
      <c r="E705" s="65">
        <v>9600</v>
      </c>
      <c r="F705" s="3">
        <v>1000</v>
      </c>
      <c r="G705" s="3">
        <v>0</v>
      </c>
      <c r="H705" s="25">
        <f t="shared" si="21"/>
        <v>10600</v>
      </c>
    </row>
    <row r="706" spans="1:8" ht="12.75">
      <c r="A706" s="181"/>
      <c r="B706" s="70"/>
      <c r="C706" s="183">
        <v>4210</v>
      </c>
      <c r="D706" s="171" t="s">
        <v>24</v>
      </c>
      <c r="E706" s="65">
        <v>15040</v>
      </c>
      <c r="F706" s="3">
        <v>0</v>
      </c>
      <c r="G706" s="3">
        <v>500</v>
      </c>
      <c r="H706" s="25">
        <f t="shared" si="21"/>
        <v>14540</v>
      </c>
    </row>
    <row r="707" spans="1:8" ht="12.75" hidden="1">
      <c r="A707" s="181"/>
      <c r="B707" s="70"/>
      <c r="C707" s="183">
        <v>4260</v>
      </c>
      <c r="D707" s="171" t="s">
        <v>42</v>
      </c>
      <c r="E707" s="65"/>
      <c r="F707" s="3"/>
      <c r="G707" s="3"/>
      <c r="H707" s="25">
        <f t="shared" si="21"/>
        <v>0</v>
      </c>
    </row>
    <row r="708" spans="1:8" ht="12.75" hidden="1">
      <c r="A708" s="181"/>
      <c r="B708" s="70"/>
      <c r="C708" s="183">
        <v>4270</v>
      </c>
      <c r="D708" s="184" t="s">
        <v>20</v>
      </c>
      <c r="E708" s="65"/>
      <c r="F708" s="3"/>
      <c r="G708" s="3"/>
      <c r="H708" s="25">
        <f t="shared" si="21"/>
        <v>0</v>
      </c>
    </row>
    <row r="709" spans="1:8" ht="12.75" hidden="1">
      <c r="A709" s="181"/>
      <c r="B709" s="70"/>
      <c r="C709" s="183">
        <v>4280</v>
      </c>
      <c r="D709" s="171" t="s">
        <v>46</v>
      </c>
      <c r="E709" s="165"/>
      <c r="F709" s="3"/>
      <c r="G709" s="3"/>
      <c r="H709" s="25">
        <f t="shared" si="21"/>
        <v>0</v>
      </c>
    </row>
    <row r="710" spans="1:8" ht="12.75" hidden="1">
      <c r="A710" s="181"/>
      <c r="B710" s="70"/>
      <c r="C710" s="183">
        <v>4300</v>
      </c>
      <c r="D710" s="171" t="s">
        <v>21</v>
      </c>
      <c r="E710" s="65"/>
      <c r="F710" s="3"/>
      <c r="G710" s="3"/>
      <c r="H710" s="25">
        <f t="shared" si="21"/>
        <v>0</v>
      </c>
    </row>
    <row r="711" spans="1:8" ht="12.75" hidden="1">
      <c r="A711" s="181"/>
      <c r="B711" s="70"/>
      <c r="C711" s="183">
        <v>4350</v>
      </c>
      <c r="D711" s="171" t="s">
        <v>66</v>
      </c>
      <c r="E711" s="165"/>
      <c r="F711" s="3"/>
      <c r="G711" s="3"/>
      <c r="H711" s="25">
        <f t="shared" si="21"/>
        <v>0</v>
      </c>
    </row>
    <row r="712" spans="1:8" ht="33.75" hidden="1">
      <c r="A712" s="181"/>
      <c r="B712" s="70"/>
      <c r="C712" s="183">
        <v>4360</v>
      </c>
      <c r="D712" s="171" t="s">
        <v>85</v>
      </c>
      <c r="E712" s="65"/>
      <c r="F712" s="3"/>
      <c r="G712" s="3"/>
      <c r="H712" s="25">
        <f t="shared" si="21"/>
        <v>0</v>
      </c>
    </row>
    <row r="713" spans="1:8" ht="33.75" hidden="1">
      <c r="A713" s="181"/>
      <c r="B713" s="70"/>
      <c r="C713" s="183">
        <v>4370</v>
      </c>
      <c r="D713" s="171" t="s">
        <v>86</v>
      </c>
      <c r="E713" s="65"/>
      <c r="F713" s="3"/>
      <c r="G713" s="3"/>
      <c r="H713" s="25">
        <f t="shared" si="21"/>
        <v>0</v>
      </c>
    </row>
    <row r="714" spans="1:8" ht="12" customHeight="1">
      <c r="A714" s="181"/>
      <c r="B714" s="70"/>
      <c r="C714" s="183">
        <v>4380</v>
      </c>
      <c r="D714" s="171" t="s">
        <v>328</v>
      </c>
      <c r="E714" s="65">
        <v>0</v>
      </c>
      <c r="F714" s="3">
        <v>500</v>
      </c>
      <c r="G714" s="3">
        <v>0</v>
      </c>
      <c r="H714" s="25">
        <f t="shared" si="21"/>
        <v>500</v>
      </c>
    </row>
    <row r="715" spans="1:8" ht="12.75" hidden="1">
      <c r="A715" s="181"/>
      <c r="B715" s="70"/>
      <c r="C715" s="183">
        <v>4410</v>
      </c>
      <c r="D715" s="171" t="s">
        <v>39</v>
      </c>
      <c r="E715" s="65"/>
      <c r="F715" s="82"/>
      <c r="G715" s="82"/>
      <c r="H715" s="25">
        <f t="shared" si="21"/>
        <v>0</v>
      </c>
    </row>
    <row r="716" spans="1:8" ht="12.75" hidden="1">
      <c r="A716" s="181"/>
      <c r="B716" s="70"/>
      <c r="C716" s="183">
        <v>4430</v>
      </c>
      <c r="D716" s="184" t="s">
        <v>26</v>
      </c>
      <c r="E716" s="65"/>
      <c r="F716" s="3"/>
      <c r="G716" s="3"/>
      <c r="H716" s="25">
        <f t="shared" si="21"/>
        <v>0</v>
      </c>
    </row>
    <row r="717" spans="1:8" ht="22.5" hidden="1">
      <c r="A717" s="181"/>
      <c r="B717" s="70"/>
      <c r="C717" s="183">
        <v>4440</v>
      </c>
      <c r="D717" s="171" t="s">
        <v>105</v>
      </c>
      <c r="E717" s="65"/>
      <c r="F717" s="3"/>
      <c r="G717" s="3"/>
      <c r="H717" s="25">
        <f t="shared" si="21"/>
        <v>0</v>
      </c>
    </row>
    <row r="718" spans="1:8" ht="12.75">
      <c r="A718" s="192"/>
      <c r="B718" s="70"/>
      <c r="C718" s="183">
        <v>4480</v>
      </c>
      <c r="D718" s="171" t="s">
        <v>88</v>
      </c>
      <c r="E718" s="65">
        <v>2700</v>
      </c>
      <c r="F718" s="3">
        <v>0</v>
      </c>
      <c r="G718" s="3">
        <v>1000</v>
      </c>
      <c r="H718" s="25">
        <f t="shared" si="21"/>
        <v>1700</v>
      </c>
    </row>
    <row r="719" spans="1:8" ht="22.5" hidden="1">
      <c r="A719" s="191"/>
      <c r="B719" s="192"/>
      <c r="C719" s="183">
        <v>4610</v>
      </c>
      <c r="D719" s="171" t="s">
        <v>201</v>
      </c>
      <c r="E719" s="65"/>
      <c r="F719" s="3"/>
      <c r="G719" s="3"/>
      <c r="H719" s="25">
        <f t="shared" si="21"/>
        <v>0</v>
      </c>
    </row>
    <row r="720" spans="1:8" ht="22.5" hidden="1">
      <c r="A720" s="186"/>
      <c r="B720" s="181"/>
      <c r="C720" s="187">
        <v>4700</v>
      </c>
      <c r="D720" s="188" t="s">
        <v>89</v>
      </c>
      <c r="E720" s="168"/>
      <c r="F720" s="157"/>
      <c r="G720" s="157"/>
      <c r="H720" s="115">
        <f t="shared" si="21"/>
        <v>0</v>
      </c>
    </row>
    <row r="721" spans="1:8" ht="33.75" hidden="1">
      <c r="A721" s="186"/>
      <c r="B721" s="181"/>
      <c r="C721" s="183">
        <v>4740</v>
      </c>
      <c r="D721" s="171" t="s">
        <v>90</v>
      </c>
      <c r="E721" s="65"/>
      <c r="F721" s="3"/>
      <c r="G721" s="3"/>
      <c r="H721" s="25">
        <f t="shared" si="21"/>
        <v>0</v>
      </c>
    </row>
    <row r="722" spans="1:8" ht="22.5" hidden="1">
      <c r="A722" s="186"/>
      <c r="B722" s="192"/>
      <c r="C722" s="183">
        <v>4750</v>
      </c>
      <c r="D722" s="171" t="s">
        <v>91</v>
      </c>
      <c r="E722" s="65"/>
      <c r="F722" s="3"/>
      <c r="G722" s="3"/>
      <c r="H722" s="25">
        <f t="shared" si="21"/>
        <v>0</v>
      </c>
    </row>
    <row r="723" spans="1:8" ht="34.5" customHeight="1" hidden="1">
      <c r="A723" s="181"/>
      <c r="B723" s="64">
        <v>85220</v>
      </c>
      <c r="C723" s="64"/>
      <c r="D723" s="170" t="s">
        <v>146</v>
      </c>
      <c r="E723" s="164"/>
      <c r="F723" s="82">
        <f>SUM(F724:F730)</f>
        <v>0</v>
      </c>
      <c r="G723" s="82">
        <f>SUM(G724:G730)</f>
        <v>0</v>
      </c>
      <c r="H723" s="24">
        <f t="shared" si="21"/>
        <v>0</v>
      </c>
    </row>
    <row r="724" spans="1:8" ht="22.5" hidden="1">
      <c r="A724" s="186"/>
      <c r="B724" s="180"/>
      <c r="C724" s="183">
        <v>4010</v>
      </c>
      <c r="D724" s="171" t="s">
        <v>19</v>
      </c>
      <c r="E724" s="166"/>
      <c r="F724" s="3"/>
      <c r="G724" s="3"/>
      <c r="H724" s="25">
        <f t="shared" si="21"/>
        <v>0</v>
      </c>
    </row>
    <row r="725" spans="1:8" ht="12.75" hidden="1">
      <c r="A725" s="186"/>
      <c r="B725" s="181"/>
      <c r="C725" s="183">
        <v>4110</v>
      </c>
      <c r="D725" s="171" t="s">
        <v>78</v>
      </c>
      <c r="E725" s="166"/>
      <c r="F725" s="3"/>
      <c r="G725" s="3"/>
      <c r="H725" s="25">
        <f aca="true" t="shared" si="22" ref="H725:H791">SUM(E725:F725,-IF(ISNUMBER(G725),G725,0))</f>
        <v>0</v>
      </c>
    </row>
    <row r="726" spans="1:8" ht="12.75" hidden="1">
      <c r="A726" s="186"/>
      <c r="B726" s="181"/>
      <c r="C726" s="183">
        <v>4120</v>
      </c>
      <c r="D726" s="171" t="s">
        <v>22</v>
      </c>
      <c r="E726" s="166"/>
      <c r="F726" s="3"/>
      <c r="G726" s="3"/>
      <c r="H726" s="25">
        <f t="shared" si="22"/>
        <v>0</v>
      </c>
    </row>
    <row r="727" spans="1:8" ht="12.75" hidden="1">
      <c r="A727" s="186"/>
      <c r="B727" s="181"/>
      <c r="C727" s="183">
        <v>4170</v>
      </c>
      <c r="D727" s="171" t="s">
        <v>18</v>
      </c>
      <c r="E727" s="65"/>
      <c r="F727" s="3"/>
      <c r="G727" s="3"/>
      <c r="H727" s="25">
        <f t="shared" si="22"/>
        <v>0</v>
      </c>
    </row>
    <row r="728" spans="1:8" ht="12.75" hidden="1">
      <c r="A728" s="186"/>
      <c r="B728" s="181"/>
      <c r="C728" s="183">
        <v>4210</v>
      </c>
      <c r="D728" s="171" t="s">
        <v>24</v>
      </c>
      <c r="E728" s="65"/>
      <c r="F728" s="3"/>
      <c r="G728" s="3"/>
      <c r="H728" s="25">
        <f t="shared" si="22"/>
        <v>0</v>
      </c>
    </row>
    <row r="729" spans="1:8" ht="12.75" hidden="1">
      <c r="A729" s="186"/>
      <c r="B729" s="181"/>
      <c r="C729" s="183">
        <v>4260</v>
      </c>
      <c r="D729" s="171" t="s">
        <v>42</v>
      </c>
      <c r="E729" s="65"/>
      <c r="F729" s="3"/>
      <c r="G729" s="3"/>
      <c r="H729" s="25">
        <f t="shared" si="22"/>
        <v>0</v>
      </c>
    </row>
    <row r="730" spans="1:8" ht="12.75" hidden="1">
      <c r="A730" s="186"/>
      <c r="B730" s="181"/>
      <c r="C730" s="183">
        <v>4300</v>
      </c>
      <c r="D730" s="171" t="s">
        <v>21</v>
      </c>
      <c r="E730" s="65"/>
      <c r="F730" s="3"/>
      <c r="G730" s="3"/>
      <c r="H730" s="25">
        <f t="shared" si="22"/>
        <v>0</v>
      </c>
    </row>
    <row r="731" spans="1:8" ht="22.5" hidden="1">
      <c r="A731" s="64">
        <v>853</v>
      </c>
      <c r="B731" s="64"/>
      <c r="C731" s="64"/>
      <c r="D731" s="170" t="s">
        <v>147</v>
      </c>
      <c r="E731" s="164"/>
      <c r="F731" s="82">
        <f>SUM(F732,F735)</f>
        <v>0</v>
      </c>
      <c r="G731" s="82">
        <f>SUM(G732,G735)</f>
        <v>0</v>
      </c>
      <c r="H731" s="24">
        <f t="shared" si="22"/>
        <v>0</v>
      </c>
    </row>
    <row r="732" spans="1:8" ht="33.75" hidden="1">
      <c r="A732" s="186"/>
      <c r="B732" s="64">
        <v>85311</v>
      </c>
      <c r="C732" s="64"/>
      <c r="D732" s="170" t="s">
        <v>213</v>
      </c>
      <c r="E732" s="164"/>
      <c r="F732" s="82">
        <f>SUM(F733:F734)</f>
        <v>0</v>
      </c>
      <c r="G732" s="82">
        <f>SUM(G733:G734)</f>
        <v>0</v>
      </c>
      <c r="H732" s="24">
        <f t="shared" si="22"/>
        <v>0</v>
      </c>
    </row>
    <row r="733" spans="1:8" ht="33.75" hidden="1">
      <c r="A733" s="186"/>
      <c r="B733" s="181"/>
      <c r="C733" s="64">
        <v>2580</v>
      </c>
      <c r="D733" s="184" t="s">
        <v>214</v>
      </c>
      <c r="E733" s="166"/>
      <c r="F733" s="3"/>
      <c r="G733" s="3"/>
      <c r="H733" s="25">
        <f t="shared" si="22"/>
        <v>0</v>
      </c>
    </row>
    <row r="734" spans="1:8" ht="12.75" hidden="1">
      <c r="A734" s="186"/>
      <c r="B734" s="192"/>
      <c r="C734" s="64">
        <v>4300</v>
      </c>
      <c r="D734" s="171" t="s">
        <v>21</v>
      </c>
      <c r="E734" s="166"/>
      <c r="F734" s="3"/>
      <c r="G734" s="3"/>
      <c r="H734" s="25">
        <f t="shared" si="22"/>
        <v>0</v>
      </c>
    </row>
    <row r="735" spans="1:8" ht="12.75" hidden="1">
      <c r="A735" s="186"/>
      <c r="B735" s="64">
        <v>85333</v>
      </c>
      <c r="C735" s="64"/>
      <c r="D735" s="170" t="s">
        <v>50</v>
      </c>
      <c r="E735" s="164"/>
      <c r="F735" s="82">
        <f>SUM(F736:F755)</f>
        <v>0</v>
      </c>
      <c r="G735" s="82">
        <f>SUM(G736:G755)</f>
        <v>0</v>
      </c>
      <c r="H735" s="24">
        <f t="shared" si="22"/>
        <v>0</v>
      </c>
    </row>
    <row r="736" spans="1:8" ht="22.5" hidden="1">
      <c r="A736" s="186"/>
      <c r="B736" s="180"/>
      <c r="C736" s="183">
        <v>3020</v>
      </c>
      <c r="D736" s="171" t="s">
        <v>56</v>
      </c>
      <c r="E736" s="165"/>
      <c r="F736" s="3"/>
      <c r="G736" s="3"/>
      <c r="H736" s="25">
        <f t="shared" si="22"/>
        <v>0</v>
      </c>
    </row>
    <row r="737" spans="1:8" ht="22.5" hidden="1">
      <c r="A737" s="186"/>
      <c r="B737" s="181"/>
      <c r="C737" s="183">
        <v>4010</v>
      </c>
      <c r="D737" s="171" t="s">
        <v>19</v>
      </c>
      <c r="E737" s="65"/>
      <c r="F737" s="3"/>
      <c r="G737" s="3"/>
      <c r="H737" s="25">
        <f t="shared" si="22"/>
        <v>0</v>
      </c>
    </row>
    <row r="738" spans="1:8" ht="22.5" hidden="1">
      <c r="A738" s="186"/>
      <c r="B738" s="181"/>
      <c r="C738" s="183">
        <v>4018</v>
      </c>
      <c r="D738" s="171" t="s">
        <v>19</v>
      </c>
      <c r="E738" s="65"/>
      <c r="F738" s="3"/>
      <c r="G738" s="3"/>
      <c r="H738" s="25">
        <f t="shared" si="22"/>
        <v>0</v>
      </c>
    </row>
    <row r="739" spans="1:8" ht="12.75" hidden="1">
      <c r="A739" s="186"/>
      <c r="B739" s="181"/>
      <c r="C739" s="183">
        <v>4040</v>
      </c>
      <c r="D739" s="171" t="s">
        <v>83</v>
      </c>
      <c r="E739" s="65"/>
      <c r="F739" s="82"/>
      <c r="G739" s="82"/>
      <c r="H739" s="25">
        <f t="shared" si="22"/>
        <v>0</v>
      </c>
    </row>
    <row r="740" spans="1:8" ht="12.75" hidden="1">
      <c r="A740" s="186"/>
      <c r="B740" s="181"/>
      <c r="C740" s="183">
        <v>4110</v>
      </c>
      <c r="D740" s="171" t="s">
        <v>78</v>
      </c>
      <c r="E740" s="65"/>
      <c r="F740" s="3"/>
      <c r="G740" s="3"/>
      <c r="H740" s="25">
        <f t="shared" si="22"/>
        <v>0</v>
      </c>
    </row>
    <row r="741" spans="1:8" ht="12.75" hidden="1">
      <c r="A741" s="186"/>
      <c r="B741" s="181"/>
      <c r="C741" s="183">
        <v>4120</v>
      </c>
      <c r="D741" s="171" t="s">
        <v>22</v>
      </c>
      <c r="E741" s="65"/>
      <c r="F741" s="3"/>
      <c r="G741" s="3"/>
      <c r="H741" s="25">
        <f t="shared" si="22"/>
        <v>0</v>
      </c>
    </row>
    <row r="742" spans="1:8" ht="12.75" hidden="1">
      <c r="A742" s="186"/>
      <c r="B742" s="181"/>
      <c r="C742" s="183">
        <v>4170</v>
      </c>
      <c r="D742" s="171" t="s">
        <v>18</v>
      </c>
      <c r="E742" s="65"/>
      <c r="F742" s="3"/>
      <c r="G742" s="3"/>
      <c r="H742" s="25">
        <f t="shared" si="22"/>
        <v>0</v>
      </c>
    </row>
    <row r="743" spans="1:8" ht="12.75" hidden="1">
      <c r="A743" s="186"/>
      <c r="B743" s="181"/>
      <c r="C743" s="183">
        <v>4210</v>
      </c>
      <c r="D743" s="171" t="s">
        <v>24</v>
      </c>
      <c r="E743" s="65"/>
      <c r="F743" s="3"/>
      <c r="G743" s="3"/>
      <c r="H743" s="25">
        <f t="shared" si="22"/>
        <v>0</v>
      </c>
    </row>
    <row r="744" spans="1:8" ht="12.75" hidden="1">
      <c r="A744" s="186"/>
      <c r="B744" s="181"/>
      <c r="C744" s="183">
        <v>4260</v>
      </c>
      <c r="D744" s="171" t="s">
        <v>42</v>
      </c>
      <c r="E744" s="65"/>
      <c r="F744" s="3"/>
      <c r="G744" s="3"/>
      <c r="H744" s="25">
        <f t="shared" si="22"/>
        <v>0</v>
      </c>
    </row>
    <row r="745" spans="1:8" ht="12.75" hidden="1">
      <c r="A745" s="186"/>
      <c r="B745" s="181"/>
      <c r="C745" s="183">
        <v>4270</v>
      </c>
      <c r="D745" s="171" t="s">
        <v>20</v>
      </c>
      <c r="E745" s="65"/>
      <c r="F745" s="3"/>
      <c r="G745" s="3"/>
      <c r="H745" s="25">
        <f t="shared" si="22"/>
        <v>0</v>
      </c>
    </row>
    <row r="746" spans="1:8" ht="12.75" hidden="1">
      <c r="A746" s="186"/>
      <c r="B746" s="181"/>
      <c r="C746" s="183">
        <v>4280</v>
      </c>
      <c r="D746" s="171" t="s">
        <v>46</v>
      </c>
      <c r="E746" s="65"/>
      <c r="F746" s="3"/>
      <c r="G746" s="3"/>
      <c r="H746" s="25">
        <f t="shared" si="22"/>
        <v>0</v>
      </c>
    </row>
    <row r="747" spans="1:8" ht="12.75" hidden="1">
      <c r="A747" s="186"/>
      <c r="B747" s="181"/>
      <c r="C747" s="183">
        <v>4300</v>
      </c>
      <c r="D747" s="171" t="s">
        <v>21</v>
      </c>
      <c r="E747" s="65"/>
      <c r="F747" s="3"/>
      <c r="G747" s="3"/>
      <c r="H747" s="25">
        <f t="shared" si="22"/>
        <v>0</v>
      </c>
    </row>
    <row r="748" spans="1:8" ht="33.75" hidden="1">
      <c r="A748" s="186"/>
      <c r="B748" s="181"/>
      <c r="C748" s="183">
        <v>4360</v>
      </c>
      <c r="D748" s="171" t="s">
        <v>85</v>
      </c>
      <c r="E748" s="65"/>
      <c r="F748" s="3"/>
      <c r="G748" s="3"/>
      <c r="H748" s="25">
        <f t="shared" si="22"/>
        <v>0</v>
      </c>
    </row>
    <row r="749" spans="1:8" ht="33.75" hidden="1">
      <c r="A749" s="186"/>
      <c r="B749" s="181"/>
      <c r="C749" s="183">
        <v>4370</v>
      </c>
      <c r="D749" s="171" t="s">
        <v>86</v>
      </c>
      <c r="E749" s="65"/>
      <c r="F749" s="3"/>
      <c r="G749" s="3"/>
      <c r="H749" s="25">
        <f t="shared" si="22"/>
        <v>0</v>
      </c>
    </row>
    <row r="750" spans="1:8" ht="22.5" hidden="1">
      <c r="A750" s="186"/>
      <c r="B750" s="181"/>
      <c r="C750" s="183">
        <v>4400</v>
      </c>
      <c r="D750" s="171" t="s">
        <v>87</v>
      </c>
      <c r="E750" s="65"/>
      <c r="F750" s="3"/>
      <c r="G750" s="3"/>
      <c r="H750" s="25">
        <f t="shared" si="22"/>
        <v>0</v>
      </c>
    </row>
    <row r="751" spans="1:8" ht="12.75" hidden="1">
      <c r="A751" s="186"/>
      <c r="B751" s="181"/>
      <c r="C751" s="183">
        <v>4410</v>
      </c>
      <c r="D751" s="171" t="s">
        <v>39</v>
      </c>
      <c r="E751" s="65"/>
      <c r="F751" s="3"/>
      <c r="G751" s="3"/>
      <c r="H751" s="25">
        <f t="shared" si="22"/>
        <v>0</v>
      </c>
    </row>
    <row r="752" spans="1:8" ht="22.5" hidden="1">
      <c r="A752" s="186"/>
      <c r="B752" s="181"/>
      <c r="C752" s="183">
        <v>4440</v>
      </c>
      <c r="D752" s="171" t="s">
        <v>105</v>
      </c>
      <c r="E752" s="65"/>
      <c r="F752" s="3"/>
      <c r="G752" s="3"/>
      <c r="H752" s="25">
        <f t="shared" si="22"/>
        <v>0</v>
      </c>
    </row>
    <row r="753" spans="1:8" ht="22.5" hidden="1">
      <c r="A753" s="186"/>
      <c r="B753" s="181"/>
      <c r="C753" s="183">
        <v>4700</v>
      </c>
      <c r="D753" s="171" t="s">
        <v>89</v>
      </c>
      <c r="E753" s="65"/>
      <c r="F753" s="3"/>
      <c r="G753" s="3"/>
      <c r="H753" s="25">
        <f t="shared" si="22"/>
        <v>0</v>
      </c>
    </row>
    <row r="754" spans="1:8" ht="33.75" hidden="1">
      <c r="A754" s="186"/>
      <c r="B754" s="181"/>
      <c r="C754" s="183">
        <v>4740</v>
      </c>
      <c r="D754" s="171" t="s">
        <v>90</v>
      </c>
      <c r="E754" s="65"/>
      <c r="F754" s="3"/>
      <c r="G754" s="3"/>
      <c r="H754" s="25">
        <f t="shared" si="22"/>
        <v>0</v>
      </c>
    </row>
    <row r="755" spans="1:8" ht="22.5" hidden="1">
      <c r="A755" s="186"/>
      <c r="B755" s="181"/>
      <c r="C755" s="183">
        <v>4750</v>
      </c>
      <c r="D755" s="171" t="s">
        <v>91</v>
      </c>
      <c r="E755" s="65"/>
      <c r="F755" s="3"/>
      <c r="G755" s="3"/>
      <c r="H755" s="25">
        <f t="shared" si="22"/>
        <v>0</v>
      </c>
    </row>
    <row r="756" spans="1:8" ht="22.5">
      <c r="A756" s="64">
        <v>854</v>
      </c>
      <c r="B756" s="64"/>
      <c r="C756" s="64"/>
      <c r="D756" s="170" t="s">
        <v>148</v>
      </c>
      <c r="E756" s="164">
        <v>3401141</v>
      </c>
      <c r="F756" s="82">
        <f>SUM(F771,F815,F837,F872,F794)</f>
        <v>45690</v>
      </c>
      <c r="G756" s="82">
        <f>SUM(G771,G815,G837,G872,G794)</f>
        <v>4037</v>
      </c>
      <c r="H756" s="24">
        <f t="shared" si="22"/>
        <v>3442794</v>
      </c>
    </row>
    <row r="757" spans="1:8" ht="12.75" hidden="1">
      <c r="A757" s="180"/>
      <c r="B757" s="64">
        <v>85401</v>
      </c>
      <c r="C757" s="64"/>
      <c r="D757" s="170" t="s">
        <v>62</v>
      </c>
      <c r="E757" s="164"/>
      <c r="F757" s="82">
        <f>SUM(F758:F770)</f>
        <v>0</v>
      </c>
      <c r="G757" s="82">
        <f>SUM(G758:G770)</f>
        <v>0</v>
      </c>
      <c r="H757" s="24">
        <f t="shared" si="22"/>
        <v>0</v>
      </c>
    </row>
    <row r="758" spans="1:8" ht="22.5" hidden="1">
      <c r="A758" s="186"/>
      <c r="B758" s="180"/>
      <c r="C758" s="183">
        <v>3020</v>
      </c>
      <c r="D758" s="171" t="s">
        <v>56</v>
      </c>
      <c r="E758" s="65"/>
      <c r="F758" s="3"/>
      <c r="G758" s="3"/>
      <c r="H758" s="25">
        <f t="shared" si="22"/>
        <v>0</v>
      </c>
    </row>
    <row r="759" spans="1:8" ht="12.75" customHeight="1" hidden="1">
      <c r="A759" s="186"/>
      <c r="B759" s="181"/>
      <c r="C759" s="183">
        <v>4010</v>
      </c>
      <c r="D759" s="171" t="s">
        <v>19</v>
      </c>
      <c r="E759" s="65"/>
      <c r="F759" s="3"/>
      <c r="G759" s="3"/>
      <c r="H759" s="25">
        <f t="shared" si="22"/>
        <v>0</v>
      </c>
    </row>
    <row r="760" spans="1:8" ht="12.75" hidden="1">
      <c r="A760" s="186"/>
      <c r="B760" s="181"/>
      <c r="C760" s="183">
        <v>4040</v>
      </c>
      <c r="D760" s="171" t="s">
        <v>83</v>
      </c>
      <c r="E760" s="65"/>
      <c r="F760" s="82"/>
      <c r="G760" s="82"/>
      <c r="H760" s="25">
        <f t="shared" si="22"/>
        <v>0</v>
      </c>
    </row>
    <row r="761" spans="1:8" ht="12.75" hidden="1">
      <c r="A761" s="186"/>
      <c r="B761" s="181"/>
      <c r="C761" s="183">
        <v>4110</v>
      </c>
      <c r="D761" s="171" t="s">
        <v>78</v>
      </c>
      <c r="E761" s="65"/>
      <c r="F761" s="3"/>
      <c r="G761" s="3"/>
      <c r="H761" s="25">
        <f t="shared" si="22"/>
        <v>0</v>
      </c>
    </row>
    <row r="762" spans="1:8" ht="12.75" hidden="1">
      <c r="A762" s="186"/>
      <c r="B762" s="181"/>
      <c r="C762" s="183">
        <v>4120</v>
      </c>
      <c r="D762" s="171" t="s">
        <v>22</v>
      </c>
      <c r="E762" s="65"/>
      <c r="F762" s="3"/>
      <c r="G762" s="3"/>
      <c r="H762" s="25">
        <f t="shared" si="22"/>
        <v>0</v>
      </c>
    </row>
    <row r="763" spans="1:8" ht="12.75" hidden="1">
      <c r="A763" s="186"/>
      <c r="B763" s="181"/>
      <c r="C763" s="183">
        <v>4210</v>
      </c>
      <c r="D763" s="171" t="s">
        <v>24</v>
      </c>
      <c r="E763" s="65"/>
      <c r="F763" s="3"/>
      <c r="G763" s="3"/>
      <c r="H763" s="25">
        <f t="shared" si="22"/>
        <v>0</v>
      </c>
    </row>
    <row r="764" spans="1:8" ht="22.5" hidden="1">
      <c r="A764" s="186"/>
      <c r="B764" s="181"/>
      <c r="C764" s="183">
        <v>4240</v>
      </c>
      <c r="D764" s="171" t="s">
        <v>58</v>
      </c>
      <c r="E764" s="65"/>
      <c r="F764" s="3"/>
      <c r="G764" s="3"/>
      <c r="H764" s="25">
        <f t="shared" si="22"/>
        <v>0</v>
      </c>
    </row>
    <row r="765" spans="1:8" ht="12.75" hidden="1">
      <c r="A765" s="186"/>
      <c r="B765" s="181"/>
      <c r="C765" s="183">
        <v>4280</v>
      </c>
      <c r="D765" s="171" t="s">
        <v>46</v>
      </c>
      <c r="E765" s="65"/>
      <c r="F765" s="3"/>
      <c r="G765" s="3"/>
      <c r="H765" s="25">
        <f t="shared" si="22"/>
        <v>0</v>
      </c>
    </row>
    <row r="766" spans="1:8" ht="33.75" hidden="1">
      <c r="A766" s="186"/>
      <c r="B766" s="181"/>
      <c r="C766" s="183">
        <v>4370</v>
      </c>
      <c r="D766" s="171" t="s">
        <v>86</v>
      </c>
      <c r="E766" s="65"/>
      <c r="F766" s="3"/>
      <c r="G766" s="3"/>
      <c r="H766" s="25">
        <f t="shared" si="22"/>
        <v>0</v>
      </c>
    </row>
    <row r="767" spans="1:8" ht="12.75" hidden="1">
      <c r="A767" s="186"/>
      <c r="B767" s="181"/>
      <c r="C767" s="183">
        <v>4410</v>
      </c>
      <c r="D767" s="171" t="s">
        <v>39</v>
      </c>
      <c r="E767" s="65"/>
      <c r="F767" s="3"/>
      <c r="G767" s="3"/>
      <c r="H767" s="25">
        <f t="shared" si="22"/>
        <v>0</v>
      </c>
    </row>
    <row r="768" spans="1:8" ht="22.5" hidden="1">
      <c r="A768" s="186"/>
      <c r="B768" s="181"/>
      <c r="C768" s="183">
        <v>4440</v>
      </c>
      <c r="D768" s="171" t="s">
        <v>105</v>
      </c>
      <c r="E768" s="65"/>
      <c r="F768" s="3"/>
      <c r="G768" s="3"/>
      <c r="H768" s="25">
        <f t="shared" si="22"/>
        <v>0</v>
      </c>
    </row>
    <row r="769" spans="1:8" ht="33.75" hidden="1">
      <c r="A769" s="186"/>
      <c r="B769" s="181"/>
      <c r="C769" s="183">
        <v>4740</v>
      </c>
      <c r="D769" s="171" t="s">
        <v>90</v>
      </c>
      <c r="E769" s="65"/>
      <c r="F769" s="3"/>
      <c r="G769" s="3"/>
      <c r="H769" s="25">
        <f t="shared" si="22"/>
        <v>0</v>
      </c>
    </row>
    <row r="770" spans="1:8" ht="22.5" hidden="1">
      <c r="A770" s="186"/>
      <c r="B770" s="192"/>
      <c r="C770" s="70">
        <v>4750</v>
      </c>
      <c r="D770" s="171" t="s">
        <v>91</v>
      </c>
      <c r="E770" s="66"/>
      <c r="F770" s="3"/>
      <c r="G770" s="3"/>
      <c r="H770" s="25">
        <f t="shared" si="22"/>
        <v>0</v>
      </c>
    </row>
    <row r="771" spans="1:8" ht="22.5">
      <c r="A771" s="181"/>
      <c r="B771" s="64">
        <v>85403</v>
      </c>
      <c r="C771" s="64"/>
      <c r="D771" s="170" t="s">
        <v>149</v>
      </c>
      <c r="E771" s="164">
        <v>808541</v>
      </c>
      <c r="F771" s="82">
        <f>SUM(F772:F793)</f>
        <v>13388</v>
      </c>
      <c r="G771" s="82">
        <f>SUM(G772:G793)</f>
        <v>1800</v>
      </c>
      <c r="H771" s="24">
        <f t="shared" si="22"/>
        <v>820129</v>
      </c>
    </row>
    <row r="772" spans="1:8" ht="22.5" hidden="1">
      <c r="A772" s="186"/>
      <c r="B772" s="180"/>
      <c r="C772" s="183">
        <v>3020</v>
      </c>
      <c r="D772" s="171" t="s">
        <v>56</v>
      </c>
      <c r="E772" s="65"/>
      <c r="F772" s="3"/>
      <c r="G772" s="3"/>
      <c r="H772" s="25">
        <f t="shared" si="22"/>
        <v>0</v>
      </c>
    </row>
    <row r="773" spans="1:8" ht="12.75" customHeight="1" hidden="1">
      <c r="A773" s="191"/>
      <c r="B773" s="192"/>
      <c r="C773" s="183">
        <v>4010</v>
      </c>
      <c r="D773" s="171" t="s">
        <v>19</v>
      </c>
      <c r="E773" s="65"/>
      <c r="F773" s="3"/>
      <c r="G773" s="3"/>
      <c r="H773" s="25">
        <f t="shared" si="22"/>
        <v>0</v>
      </c>
    </row>
    <row r="774" spans="1:8" ht="12.75" hidden="1">
      <c r="A774" s="186"/>
      <c r="B774" s="181"/>
      <c r="C774" s="70">
        <v>4040</v>
      </c>
      <c r="D774" s="199" t="s">
        <v>83</v>
      </c>
      <c r="E774" s="66"/>
      <c r="F774" s="161"/>
      <c r="G774" s="161"/>
      <c r="H774" s="205">
        <f t="shared" si="22"/>
        <v>0</v>
      </c>
    </row>
    <row r="775" spans="1:8" ht="12.75" hidden="1">
      <c r="A775" s="203"/>
      <c r="B775" s="64"/>
      <c r="C775" s="183">
        <v>4110</v>
      </c>
      <c r="D775" s="171" t="s">
        <v>78</v>
      </c>
      <c r="E775" s="65"/>
      <c r="F775" s="3"/>
      <c r="G775" s="3"/>
      <c r="H775" s="25">
        <f t="shared" si="22"/>
        <v>0</v>
      </c>
    </row>
    <row r="776" spans="1:8" ht="12.75" hidden="1">
      <c r="A776" s="186"/>
      <c r="B776" s="181"/>
      <c r="C776" s="187">
        <v>4120</v>
      </c>
      <c r="D776" s="188" t="s">
        <v>22</v>
      </c>
      <c r="E776" s="168"/>
      <c r="F776" s="157"/>
      <c r="G776" s="157"/>
      <c r="H776" s="115">
        <f t="shared" si="22"/>
        <v>0</v>
      </c>
    </row>
    <row r="777" spans="1:8" ht="12.75">
      <c r="A777" s="186"/>
      <c r="B777" s="181"/>
      <c r="C777" s="187">
        <v>4170</v>
      </c>
      <c r="D777" s="171" t="s">
        <v>18</v>
      </c>
      <c r="E777" s="168">
        <v>0</v>
      </c>
      <c r="F777" s="157">
        <v>1800</v>
      </c>
      <c r="G777" s="157">
        <v>0</v>
      </c>
      <c r="H777" s="115">
        <f t="shared" si="22"/>
        <v>1800</v>
      </c>
    </row>
    <row r="778" spans="1:8" ht="12.75">
      <c r="A778" s="186"/>
      <c r="B778" s="181"/>
      <c r="C778" s="183">
        <v>4210</v>
      </c>
      <c r="D778" s="171" t="s">
        <v>24</v>
      </c>
      <c r="E778" s="65">
        <v>57450</v>
      </c>
      <c r="F778" s="3">
        <v>11588</v>
      </c>
      <c r="G778" s="3">
        <v>0</v>
      </c>
      <c r="H778" s="25">
        <f t="shared" si="22"/>
        <v>69038</v>
      </c>
    </row>
    <row r="779" spans="1:8" ht="22.5" hidden="1">
      <c r="A779" s="186"/>
      <c r="B779" s="181"/>
      <c r="C779" s="183">
        <v>4240</v>
      </c>
      <c r="D779" s="171" t="s">
        <v>58</v>
      </c>
      <c r="E779" s="65"/>
      <c r="F779" s="3"/>
      <c r="G779" s="3"/>
      <c r="H779" s="25">
        <f t="shared" si="22"/>
        <v>0</v>
      </c>
    </row>
    <row r="780" spans="1:8" ht="12.75" hidden="1">
      <c r="A780" s="186"/>
      <c r="B780" s="181"/>
      <c r="C780" s="183">
        <v>4260</v>
      </c>
      <c r="D780" s="171" t="s">
        <v>42</v>
      </c>
      <c r="E780" s="65"/>
      <c r="F780" s="82"/>
      <c r="G780" s="82"/>
      <c r="H780" s="25">
        <f t="shared" si="22"/>
        <v>0</v>
      </c>
    </row>
    <row r="781" spans="1:8" ht="12.75">
      <c r="A781" s="186"/>
      <c r="B781" s="181"/>
      <c r="C781" s="183">
        <v>4270</v>
      </c>
      <c r="D781" s="171" t="s">
        <v>20</v>
      </c>
      <c r="E781" s="65">
        <v>88700</v>
      </c>
      <c r="F781" s="3">
        <v>0</v>
      </c>
      <c r="G781" s="3">
        <v>1800</v>
      </c>
      <c r="H781" s="25">
        <f t="shared" si="22"/>
        <v>86900</v>
      </c>
    </row>
    <row r="782" spans="1:8" ht="12.75" hidden="1">
      <c r="A782" s="186"/>
      <c r="B782" s="181"/>
      <c r="C782" s="183">
        <v>4280</v>
      </c>
      <c r="D782" s="171" t="s">
        <v>46</v>
      </c>
      <c r="E782" s="65"/>
      <c r="F782" s="3"/>
      <c r="G782" s="3"/>
      <c r="H782" s="25">
        <f t="shared" si="22"/>
        <v>0</v>
      </c>
    </row>
    <row r="783" spans="1:8" ht="12.75" hidden="1">
      <c r="A783" s="186"/>
      <c r="B783" s="181"/>
      <c r="C783" s="183">
        <v>4300</v>
      </c>
      <c r="D783" s="171" t="s">
        <v>21</v>
      </c>
      <c r="E783" s="65"/>
      <c r="F783" s="3"/>
      <c r="G783" s="3"/>
      <c r="H783" s="25">
        <f t="shared" si="22"/>
        <v>0</v>
      </c>
    </row>
    <row r="784" spans="1:8" ht="12.75" hidden="1">
      <c r="A784" s="186"/>
      <c r="B784" s="181"/>
      <c r="C784" s="183">
        <v>4350</v>
      </c>
      <c r="D784" s="184" t="s">
        <v>66</v>
      </c>
      <c r="E784" s="65"/>
      <c r="F784" s="3"/>
      <c r="G784" s="3"/>
      <c r="H784" s="25">
        <f t="shared" si="22"/>
        <v>0</v>
      </c>
    </row>
    <row r="785" spans="1:8" ht="33.75" hidden="1">
      <c r="A785" s="186"/>
      <c r="B785" s="181"/>
      <c r="C785" s="183">
        <v>4360</v>
      </c>
      <c r="D785" s="184" t="s">
        <v>85</v>
      </c>
      <c r="E785" s="65"/>
      <c r="F785" s="3"/>
      <c r="G785" s="3"/>
      <c r="H785" s="25">
        <f t="shared" si="22"/>
        <v>0</v>
      </c>
    </row>
    <row r="786" spans="1:8" ht="25.5" customHeight="1" hidden="1">
      <c r="A786" s="186"/>
      <c r="B786" s="181"/>
      <c r="C786" s="183">
        <v>4370</v>
      </c>
      <c r="D786" s="171" t="s">
        <v>86</v>
      </c>
      <c r="E786" s="65"/>
      <c r="F786" s="159"/>
      <c r="G786" s="159"/>
      <c r="H786" s="25">
        <f t="shared" si="22"/>
        <v>0</v>
      </c>
    </row>
    <row r="787" spans="1:8" ht="12.75" hidden="1">
      <c r="A787" s="186"/>
      <c r="B787" s="181"/>
      <c r="C787" s="183">
        <v>4410</v>
      </c>
      <c r="D787" s="171" t="s">
        <v>39</v>
      </c>
      <c r="E787" s="65"/>
      <c r="F787" s="3"/>
      <c r="G787" s="3"/>
      <c r="H787" s="25">
        <f t="shared" si="22"/>
        <v>0</v>
      </c>
    </row>
    <row r="788" spans="1:8" ht="12.75" hidden="1">
      <c r="A788" s="186"/>
      <c r="B788" s="181"/>
      <c r="C788" s="183">
        <v>4430</v>
      </c>
      <c r="D788" s="171" t="s">
        <v>26</v>
      </c>
      <c r="E788" s="65"/>
      <c r="F788" s="3"/>
      <c r="G788" s="3"/>
      <c r="H788" s="25">
        <f t="shared" si="22"/>
        <v>0</v>
      </c>
    </row>
    <row r="789" spans="1:8" ht="22.5" hidden="1">
      <c r="A789" s="186"/>
      <c r="B789" s="181"/>
      <c r="C789" s="183">
        <v>4440</v>
      </c>
      <c r="D789" s="171" t="s">
        <v>105</v>
      </c>
      <c r="E789" s="65"/>
      <c r="F789" s="3"/>
      <c r="G789" s="3"/>
      <c r="H789" s="25">
        <f t="shared" si="22"/>
        <v>0</v>
      </c>
    </row>
    <row r="790" spans="1:8" ht="12.75" hidden="1">
      <c r="A790" s="186"/>
      <c r="B790" s="181"/>
      <c r="C790" s="183">
        <v>4480</v>
      </c>
      <c r="D790" s="171" t="s">
        <v>88</v>
      </c>
      <c r="E790" s="65"/>
      <c r="F790" s="3"/>
      <c r="G790" s="3"/>
      <c r="H790" s="25">
        <f t="shared" si="22"/>
        <v>0</v>
      </c>
    </row>
    <row r="791" spans="1:8" ht="22.5" hidden="1">
      <c r="A791" s="186"/>
      <c r="B791" s="181"/>
      <c r="C791" s="64">
        <v>4700</v>
      </c>
      <c r="D791" s="171" t="s">
        <v>89</v>
      </c>
      <c r="E791" s="65"/>
      <c r="F791" s="3"/>
      <c r="G791" s="3"/>
      <c r="H791" s="25">
        <f t="shared" si="22"/>
        <v>0</v>
      </c>
    </row>
    <row r="792" spans="1:8" ht="33.75" hidden="1">
      <c r="A792" s="186"/>
      <c r="B792" s="181"/>
      <c r="C792" s="64">
        <v>4740</v>
      </c>
      <c r="D792" s="171" t="s">
        <v>90</v>
      </c>
      <c r="E792" s="65"/>
      <c r="F792" s="3"/>
      <c r="G792" s="3"/>
      <c r="H792" s="25">
        <f aca="true" t="shared" si="23" ref="H792:H857">SUM(E792:F792,-IF(ISNUMBER(G792),G792,0))</f>
        <v>0</v>
      </c>
    </row>
    <row r="793" spans="1:8" ht="22.5" hidden="1">
      <c r="A793" s="186"/>
      <c r="B793" s="192"/>
      <c r="C793" s="64">
        <v>4750</v>
      </c>
      <c r="D793" s="171" t="s">
        <v>91</v>
      </c>
      <c r="E793" s="65"/>
      <c r="F793" s="3"/>
      <c r="G793" s="3"/>
      <c r="H793" s="25">
        <f t="shared" si="23"/>
        <v>0</v>
      </c>
    </row>
    <row r="794" spans="1:8" ht="33.75">
      <c r="A794" s="181"/>
      <c r="B794" s="64">
        <v>85406</v>
      </c>
      <c r="C794" s="64"/>
      <c r="D794" s="170" t="s">
        <v>63</v>
      </c>
      <c r="E794" s="164">
        <v>853322</v>
      </c>
      <c r="F794" s="82">
        <f>SUM(F795:F814)</f>
        <v>24000</v>
      </c>
      <c r="G794" s="82">
        <f>SUM(G795:G814)</f>
        <v>0</v>
      </c>
      <c r="H794" s="24">
        <f t="shared" si="23"/>
        <v>877322</v>
      </c>
    </row>
    <row r="795" spans="1:8" ht="22.5" hidden="1">
      <c r="A795" s="186"/>
      <c r="B795" s="180"/>
      <c r="C795" s="183">
        <v>3020</v>
      </c>
      <c r="D795" s="171" t="s">
        <v>56</v>
      </c>
      <c r="E795" s="166"/>
      <c r="F795" s="3"/>
      <c r="G795" s="3"/>
      <c r="H795" s="25">
        <f t="shared" si="23"/>
        <v>0</v>
      </c>
    </row>
    <row r="796" spans="1:8" ht="13.5" customHeight="1" hidden="1">
      <c r="A796" s="186"/>
      <c r="B796" s="181"/>
      <c r="C796" s="183">
        <v>4010</v>
      </c>
      <c r="D796" s="171" t="s">
        <v>19</v>
      </c>
      <c r="E796" s="166"/>
      <c r="F796" s="3"/>
      <c r="G796" s="3"/>
      <c r="H796" s="25">
        <f t="shared" si="23"/>
        <v>0</v>
      </c>
    </row>
    <row r="797" spans="1:8" ht="12.75" hidden="1">
      <c r="A797" s="186"/>
      <c r="B797" s="181"/>
      <c r="C797" s="183">
        <v>4040</v>
      </c>
      <c r="D797" s="171" t="s">
        <v>83</v>
      </c>
      <c r="E797" s="166"/>
      <c r="F797" s="3"/>
      <c r="G797" s="3"/>
      <c r="H797" s="25">
        <f t="shared" si="23"/>
        <v>0</v>
      </c>
    </row>
    <row r="798" spans="1:8" ht="12.75" hidden="1">
      <c r="A798" s="186"/>
      <c r="B798" s="181"/>
      <c r="C798" s="183">
        <v>4110</v>
      </c>
      <c r="D798" s="171" t="s">
        <v>78</v>
      </c>
      <c r="E798" s="166"/>
      <c r="F798" s="3"/>
      <c r="G798" s="3"/>
      <c r="H798" s="25">
        <f t="shared" si="23"/>
        <v>0</v>
      </c>
    </row>
    <row r="799" spans="1:8" ht="12.75" hidden="1">
      <c r="A799" s="186"/>
      <c r="B799" s="181"/>
      <c r="C799" s="183">
        <v>4120</v>
      </c>
      <c r="D799" s="171" t="s">
        <v>22</v>
      </c>
      <c r="E799" s="166"/>
      <c r="F799" s="3"/>
      <c r="G799" s="3"/>
      <c r="H799" s="25">
        <f t="shared" si="23"/>
        <v>0</v>
      </c>
    </row>
    <row r="800" spans="1:8" ht="12.75">
      <c r="A800" s="186"/>
      <c r="B800" s="181"/>
      <c r="C800" s="183">
        <v>4170</v>
      </c>
      <c r="D800" s="171" t="s">
        <v>18</v>
      </c>
      <c r="E800" s="166">
        <v>5600</v>
      </c>
      <c r="F800" s="3">
        <v>24000</v>
      </c>
      <c r="G800" s="3">
        <v>0</v>
      </c>
      <c r="H800" s="25">
        <f t="shared" si="23"/>
        <v>29600</v>
      </c>
    </row>
    <row r="801" spans="1:8" ht="12.75" hidden="1">
      <c r="A801" s="186"/>
      <c r="B801" s="181"/>
      <c r="C801" s="183">
        <v>4210</v>
      </c>
      <c r="D801" s="171" t="s">
        <v>24</v>
      </c>
      <c r="E801" s="166"/>
      <c r="F801" s="3"/>
      <c r="G801" s="3"/>
      <c r="H801" s="25">
        <f t="shared" si="23"/>
        <v>0</v>
      </c>
    </row>
    <row r="802" spans="1:8" ht="22.5" hidden="1">
      <c r="A802" s="186"/>
      <c r="B802" s="181"/>
      <c r="C802" s="183">
        <v>4240</v>
      </c>
      <c r="D802" s="171" t="s">
        <v>58</v>
      </c>
      <c r="E802" s="166"/>
      <c r="F802" s="3"/>
      <c r="G802" s="3"/>
      <c r="H802" s="25">
        <f t="shared" si="23"/>
        <v>0</v>
      </c>
    </row>
    <row r="803" spans="1:8" ht="12.75" hidden="1">
      <c r="A803" s="186"/>
      <c r="B803" s="181"/>
      <c r="C803" s="183">
        <v>4260</v>
      </c>
      <c r="D803" s="171" t="s">
        <v>42</v>
      </c>
      <c r="E803" s="166"/>
      <c r="F803" s="82"/>
      <c r="G803" s="82"/>
      <c r="H803" s="25">
        <f t="shared" si="23"/>
        <v>0</v>
      </c>
    </row>
    <row r="804" spans="1:8" ht="12.75" hidden="1">
      <c r="A804" s="186"/>
      <c r="B804" s="181"/>
      <c r="C804" s="183">
        <v>4270</v>
      </c>
      <c r="D804" s="171" t="s">
        <v>20</v>
      </c>
      <c r="E804" s="166"/>
      <c r="F804" s="3"/>
      <c r="G804" s="3"/>
      <c r="H804" s="25">
        <f t="shared" si="23"/>
        <v>0</v>
      </c>
    </row>
    <row r="805" spans="1:8" ht="12.75" hidden="1">
      <c r="A805" s="186"/>
      <c r="B805" s="181"/>
      <c r="C805" s="183">
        <v>4280</v>
      </c>
      <c r="D805" s="171" t="s">
        <v>46</v>
      </c>
      <c r="E805" s="166"/>
      <c r="F805" s="82"/>
      <c r="G805" s="82"/>
      <c r="H805" s="25">
        <f t="shared" si="23"/>
        <v>0</v>
      </c>
    </row>
    <row r="806" spans="1:8" ht="12.75" hidden="1">
      <c r="A806" s="186"/>
      <c r="B806" s="181"/>
      <c r="C806" s="183">
        <v>4300</v>
      </c>
      <c r="D806" s="171" t="s">
        <v>21</v>
      </c>
      <c r="E806" s="166"/>
      <c r="F806" s="3"/>
      <c r="G806" s="3"/>
      <c r="H806" s="25">
        <f t="shared" si="23"/>
        <v>0</v>
      </c>
    </row>
    <row r="807" spans="1:8" ht="12.75" hidden="1">
      <c r="A807" s="186"/>
      <c r="B807" s="181"/>
      <c r="C807" s="183">
        <v>4350</v>
      </c>
      <c r="D807" s="171" t="s">
        <v>66</v>
      </c>
      <c r="E807" s="166"/>
      <c r="F807" s="82"/>
      <c r="G807" s="82"/>
      <c r="H807" s="25">
        <f t="shared" si="23"/>
        <v>0</v>
      </c>
    </row>
    <row r="808" spans="1:8" ht="33.75" hidden="1">
      <c r="A808" s="186"/>
      <c r="B808" s="181"/>
      <c r="C808" s="183">
        <v>4360</v>
      </c>
      <c r="D808" s="171" t="s">
        <v>85</v>
      </c>
      <c r="E808" s="166"/>
      <c r="F808" s="82"/>
      <c r="G808" s="82"/>
      <c r="H808" s="25">
        <f t="shared" si="23"/>
        <v>0</v>
      </c>
    </row>
    <row r="809" spans="1:8" ht="33.75" hidden="1">
      <c r="A809" s="186"/>
      <c r="B809" s="181"/>
      <c r="C809" s="183">
        <v>4370</v>
      </c>
      <c r="D809" s="171" t="s">
        <v>86</v>
      </c>
      <c r="E809" s="166"/>
      <c r="F809" s="3"/>
      <c r="G809" s="3"/>
      <c r="H809" s="25">
        <f t="shared" si="23"/>
        <v>0</v>
      </c>
    </row>
    <row r="810" spans="1:8" ht="12.75" hidden="1">
      <c r="A810" s="186"/>
      <c r="B810" s="181"/>
      <c r="C810" s="183">
        <v>4410</v>
      </c>
      <c r="D810" s="171" t="s">
        <v>39</v>
      </c>
      <c r="E810" s="166"/>
      <c r="F810" s="3"/>
      <c r="G810" s="3"/>
      <c r="H810" s="25">
        <f t="shared" si="23"/>
        <v>0</v>
      </c>
    </row>
    <row r="811" spans="1:8" ht="22.5" hidden="1">
      <c r="A811" s="186"/>
      <c r="B811" s="181"/>
      <c r="C811" s="183">
        <v>4440</v>
      </c>
      <c r="D811" s="171" t="s">
        <v>105</v>
      </c>
      <c r="E811" s="166"/>
      <c r="F811" s="3"/>
      <c r="G811" s="3"/>
      <c r="H811" s="25">
        <f t="shared" si="23"/>
        <v>0</v>
      </c>
    </row>
    <row r="812" spans="1:8" ht="22.5" hidden="1">
      <c r="A812" s="186"/>
      <c r="B812" s="181"/>
      <c r="C812" s="183">
        <v>4700</v>
      </c>
      <c r="D812" s="171" t="s">
        <v>89</v>
      </c>
      <c r="E812" s="166"/>
      <c r="F812" s="3"/>
      <c r="G812" s="3"/>
      <c r="H812" s="25">
        <f t="shared" si="23"/>
        <v>0</v>
      </c>
    </row>
    <row r="813" spans="1:8" ht="33.75" hidden="1">
      <c r="A813" s="186"/>
      <c r="B813" s="181"/>
      <c r="C813" s="183">
        <v>4740</v>
      </c>
      <c r="D813" s="171" t="s">
        <v>90</v>
      </c>
      <c r="E813" s="166"/>
      <c r="F813" s="3"/>
      <c r="G813" s="3"/>
      <c r="H813" s="25">
        <f t="shared" si="23"/>
        <v>0</v>
      </c>
    </row>
    <row r="814" spans="1:8" ht="22.5" hidden="1">
      <c r="A814" s="186"/>
      <c r="B814" s="181"/>
      <c r="C814" s="183">
        <v>4750</v>
      </c>
      <c r="D814" s="171" t="s">
        <v>91</v>
      </c>
      <c r="E814" s="166"/>
      <c r="F814" s="82"/>
      <c r="G814" s="82"/>
      <c r="H814" s="25">
        <f t="shared" si="23"/>
        <v>0</v>
      </c>
    </row>
    <row r="815" spans="1:8" ht="12.75" customHeight="1">
      <c r="A815" s="181"/>
      <c r="B815" s="64">
        <v>85407</v>
      </c>
      <c r="C815" s="64"/>
      <c r="D815" s="170" t="s">
        <v>150</v>
      </c>
      <c r="E815" s="164">
        <v>486176</v>
      </c>
      <c r="F815" s="82">
        <f>SUM(F818:F832)</f>
        <v>8238</v>
      </c>
      <c r="G815" s="82">
        <f>SUM(G818:G832)</f>
        <v>1750</v>
      </c>
      <c r="H815" s="24">
        <f t="shared" si="23"/>
        <v>492664</v>
      </c>
    </row>
    <row r="816" spans="1:8" ht="22.5" hidden="1">
      <c r="A816" s="186"/>
      <c r="B816" s="180"/>
      <c r="C816" s="183">
        <v>3020</v>
      </c>
      <c r="D816" s="171" t="s">
        <v>56</v>
      </c>
      <c r="E816" s="65"/>
      <c r="F816" s="159"/>
      <c r="G816" s="159"/>
      <c r="H816" s="25">
        <f t="shared" si="23"/>
        <v>0</v>
      </c>
    </row>
    <row r="817" spans="1:8" ht="12.75" customHeight="1" hidden="1">
      <c r="A817" s="186"/>
      <c r="B817" s="181"/>
      <c r="C817" s="183">
        <v>4010</v>
      </c>
      <c r="D817" s="171" t="s">
        <v>19</v>
      </c>
      <c r="E817" s="65"/>
      <c r="F817" s="159"/>
      <c r="G817" s="159"/>
      <c r="H817" s="25">
        <f t="shared" si="23"/>
        <v>0</v>
      </c>
    </row>
    <row r="818" spans="1:8" ht="12.75">
      <c r="A818" s="186"/>
      <c r="B818" s="181"/>
      <c r="C818" s="183">
        <v>4040</v>
      </c>
      <c r="D818" s="171" t="s">
        <v>83</v>
      </c>
      <c r="E818" s="65">
        <v>18886</v>
      </c>
      <c r="F818" s="3">
        <v>0</v>
      </c>
      <c r="G818" s="3">
        <v>250</v>
      </c>
      <c r="H818" s="25">
        <f t="shared" si="23"/>
        <v>18636</v>
      </c>
    </row>
    <row r="819" spans="1:8" ht="12.75" hidden="1">
      <c r="A819" s="186"/>
      <c r="B819" s="181"/>
      <c r="C819" s="183">
        <v>4110</v>
      </c>
      <c r="D819" s="171" t="s">
        <v>78</v>
      </c>
      <c r="E819" s="65"/>
      <c r="F819" s="3"/>
      <c r="G819" s="3"/>
      <c r="H819" s="25">
        <f t="shared" si="23"/>
        <v>0</v>
      </c>
    </row>
    <row r="820" spans="1:8" ht="12.75" hidden="1">
      <c r="A820" s="186"/>
      <c r="B820" s="181"/>
      <c r="C820" s="183">
        <v>4120</v>
      </c>
      <c r="D820" s="171" t="s">
        <v>22</v>
      </c>
      <c r="E820" s="65"/>
      <c r="F820" s="3"/>
      <c r="G820" s="3"/>
      <c r="H820" s="25">
        <f t="shared" si="23"/>
        <v>0</v>
      </c>
    </row>
    <row r="821" spans="1:8" ht="12.75">
      <c r="A821" s="186"/>
      <c r="B821" s="181"/>
      <c r="C821" s="183">
        <v>4170</v>
      </c>
      <c r="D821" s="171" t="s">
        <v>18</v>
      </c>
      <c r="E821" s="65">
        <v>3000</v>
      </c>
      <c r="F821" s="3">
        <v>200</v>
      </c>
      <c r="G821" s="3">
        <v>0</v>
      </c>
      <c r="H821" s="25">
        <f t="shared" si="23"/>
        <v>3200</v>
      </c>
    </row>
    <row r="822" spans="1:8" ht="12.75">
      <c r="A822" s="186"/>
      <c r="B822" s="181"/>
      <c r="C822" s="183">
        <v>4210</v>
      </c>
      <c r="D822" s="171" t="s">
        <v>24</v>
      </c>
      <c r="E822" s="65">
        <v>38500</v>
      </c>
      <c r="F822" s="3">
        <v>0</v>
      </c>
      <c r="G822" s="3">
        <v>1500</v>
      </c>
      <c r="H822" s="25">
        <f t="shared" si="23"/>
        <v>37000</v>
      </c>
    </row>
    <row r="823" spans="1:8" ht="12.75" hidden="1">
      <c r="A823" s="186"/>
      <c r="B823" s="181"/>
      <c r="C823" s="183">
        <v>4260</v>
      </c>
      <c r="D823" s="171" t="s">
        <v>42</v>
      </c>
      <c r="E823" s="65"/>
      <c r="F823" s="159"/>
      <c r="G823" s="159"/>
      <c r="H823" s="25">
        <f t="shared" si="23"/>
        <v>0</v>
      </c>
    </row>
    <row r="824" spans="1:8" s="77" customFormat="1" ht="12.75" hidden="1">
      <c r="A824" s="186"/>
      <c r="B824" s="181"/>
      <c r="C824" s="183">
        <v>4270</v>
      </c>
      <c r="D824" s="171" t="s">
        <v>20</v>
      </c>
      <c r="E824" s="65"/>
      <c r="F824" s="159"/>
      <c r="G824" s="159"/>
      <c r="H824" s="25">
        <f t="shared" si="23"/>
        <v>0</v>
      </c>
    </row>
    <row r="825" spans="1:8" ht="12.75" hidden="1">
      <c r="A825" s="186"/>
      <c r="B825" s="181"/>
      <c r="C825" s="183">
        <v>4280</v>
      </c>
      <c r="D825" s="171" t="s">
        <v>46</v>
      </c>
      <c r="E825" s="65"/>
      <c r="F825" s="3"/>
      <c r="G825" s="3"/>
      <c r="H825" s="25">
        <f t="shared" si="23"/>
        <v>0</v>
      </c>
    </row>
    <row r="826" spans="1:8" ht="12.75">
      <c r="A826" s="186"/>
      <c r="B826" s="181"/>
      <c r="C826" s="183">
        <v>4300</v>
      </c>
      <c r="D826" s="171" t="s">
        <v>21</v>
      </c>
      <c r="E826" s="65">
        <v>22900</v>
      </c>
      <c r="F826" s="3">
        <f>488+5500</f>
        <v>5988</v>
      </c>
      <c r="G826" s="3">
        <v>0</v>
      </c>
      <c r="H826" s="25">
        <f t="shared" si="23"/>
        <v>28888</v>
      </c>
    </row>
    <row r="827" spans="1:8" ht="12.75" hidden="1">
      <c r="A827" s="186"/>
      <c r="B827" s="181"/>
      <c r="C827" s="183">
        <v>4350</v>
      </c>
      <c r="D827" s="171" t="s">
        <v>66</v>
      </c>
      <c r="E827" s="65"/>
      <c r="F827" s="3"/>
      <c r="G827" s="3"/>
      <c r="H827" s="25">
        <f t="shared" si="23"/>
        <v>0</v>
      </c>
    </row>
    <row r="828" spans="1:8" ht="33.75" hidden="1">
      <c r="A828" s="186"/>
      <c r="B828" s="181"/>
      <c r="C828" s="183">
        <v>4360</v>
      </c>
      <c r="D828" s="171" t="s">
        <v>85</v>
      </c>
      <c r="E828" s="65"/>
      <c r="F828" s="3"/>
      <c r="G828" s="3"/>
      <c r="H828" s="25">
        <f t="shared" si="23"/>
        <v>0</v>
      </c>
    </row>
    <row r="829" spans="1:8" ht="33.75" hidden="1">
      <c r="A829" s="186"/>
      <c r="B829" s="181"/>
      <c r="C829" s="183">
        <v>4370</v>
      </c>
      <c r="D829" s="171" t="s">
        <v>86</v>
      </c>
      <c r="E829" s="65"/>
      <c r="F829" s="3"/>
      <c r="G829" s="3"/>
      <c r="H829" s="25">
        <f t="shared" si="23"/>
        <v>0</v>
      </c>
    </row>
    <row r="830" spans="1:8" ht="22.5" hidden="1">
      <c r="A830" s="186"/>
      <c r="B830" s="181"/>
      <c r="C830" s="183">
        <v>4390</v>
      </c>
      <c r="D830" s="171" t="s">
        <v>104</v>
      </c>
      <c r="E830" s="65"/>
      <c r="F830" s="3"/>
      <c r="G830" s="3"/>
      <c r="H830" s="25">
        <f t="shared" si="23"/>
        <v>0</v>
      </c>
    </row>
    <row r="831" spans="1:8" ht="12.75" hidden="1">
      <c r="A831" s="186"/>
      <c r="B831" s="181"/>
      <c r="C831" s="183">
        <v>4410</v>
      </c>
      <c r="D831" s="171" t="s">
        <v>39</v>
      </c>
      <c r="E831" s="65"/>
      <c r="F831" s="3"/>
      <c r="G831" s="3"/>
      <c r="H831" s="25">
        <f t="shared" si="23"/>
        <v>0</v>
      </c>
    </row>
    <row r="832" spans="1:8" ht="12.75">
      <c r="A832" s="186"/>
      <c r="B832" s="181"/>
      <c r="C832" s="183">
        <v>4430</v>
      </c>
      <c r="D832" s="171" t="s">
        <v>26</v>
      </c>
      <c r="E832" s="65">
        <v>5000</v>
      </c>
      <c r="F832" s="3">
        <f>50+2000</f>
        <v>2050</v>
      </c>
      <c r="G832" s="3">
        <v>0</v>
      </c>
      <c r="H832" s="25">
        <f t="shared" si="23"/>
        <v>7050</v>
      </c>
    </row>
    <row r="833" spans="1:8" ht="22.5" hidden="1">
      <c r="A833" s="186"/>
      <c r="B833" s="181"/>
      <c r="C833" s="183">
        <v>4440</v>
      </c>
      <c r="D833" s="171" t="s">
        <v>105</v>
      </c>
      <c r="E833" s="65"/>
      <c r="F833" s="3"/>
      <c r="G833" s="3"/>
      <c r="H833" s="25">
        <f t="shared" si="23"/>
        <v>0</v>
      </c>
    </row>
    <row r="834" spans="1:8" ht="22.5" hidden="1">
      <c r="A834" s="186"/>
      <c r="B834" s="181"/>
      <c r="C834" s="183">
        <v>4700</v>
      </c>
      <c r="D834" s="171" t="s">
        <v>89</v>
      </c>
      <c r="E834" s="65"/>
      <c r="F834" s="3"/>
      <c r="G834" s="3"/>
      <c r="H834" s="25">
        <f t="shared" si="23"/>
        <v>0</v>
      </c>
    </row>
    <row r="835" spans="1:8" ht="33.75" hidden="1">
      <c r="A835" s="186"/>
      <c r="B835" s="181"/>
      <c r="C835" s="183">
        <v>4740</v>
      </c>
      <c r="D835" s="171" t="s">
        <v>90</v>
      </c>
      <c r="E835" s="65"/>
      <c r="F835" s="3"/>
      <c r="G835" s="3"/>
      <c r="H835" s="25">
        <f t="shared" si="23"/>
        <v>0</v>
      </c>
    </row>
    <row r="836" spans="1:8" ht="22.5" hidden="1">
      <c r="A836" s="186"/>
      <c r="B836" s="192"/>
      <c r="C836" s="183">
        <v>4750</v>
      </c>
      <c r="D836" s="171" t="s">
        <v>91</v>
      </c>
      <c r="E836" s="65"/>
      <c r="F836" s="3"/>
      <c r="G836" s="3"/>
      <c r="H836" s="25">
        <f t="shared" si="23"/>
        <v>0</v>
      </c>
    </row>
    <row r="837" spans="1:8" ht="12.75">
      <c r="A837" s="181"/>
      <c r="B837" s="64">
        <v>85410</v>
      </c>
      <c r="C837" s="64"/>
      <c r="D837" s="170" t="s">
        <v>43</v>
      </c>
      <c r="E837" s="164">
        <v>1122730</v>
      </c>
      <c r="F837" s="82">
        <f>SUM(F838:F853)</f>
        <v>14</v>
      </c>
      <c r="G837" s="82">
        <f>SUM(G838:G853)</f>
        <v>487</v>
      </c>
      <c r="H837" s="24">
        <f t="shared" si="23"/>
        <v>1122257</v>
      </c>
    </row>
    <row r="838" spans="1:8" ht="22.5" hidden="1">
      <c r="A838" s="186"/>
      <c r="B838" s="180"/>
      <c r="C838" s="183">
        <v>3020</v>
      </c>
      <c r="D838" s="171" t="s">
        <v>56</v>
      </c>
      <c r="E838" s="65"/>
      <c r="F838" s="3"/>
      <c r="G838" s="3"/>
      <c r="H838" s="25">
        <f t="shared" si="23"/>
        <v>0</v>
      </c>
    </row>
    <row r="839" spans="1:8" ht="14.25" customHeight="1" hidden="1">
      <c r="A839" s="186"/>
      <c r="B839" s="181"/>
      <c r="C839" s="183">
        <v>4010</v>
      </c>
      <c r="D839" s="171" t="s">
        <v>19</v>
      </c>
      <c r="E839" s="65"/>
      <c r="F839" s="3"/>
      <c r="G839" s="3"/>
      <c r="H839" s="25">
        <f t="shared" si="23"/>
        <v>0</v>
      </c>
    </row>
    <row r="840" spans="1:8" ht="12" customHeight="1">
      <c r="A840" s="186"/>
      <c r="B840" s="181"/>
      <c r="C840" s="183">
        <v>4040</v>
      </c>
      <c r="D840" s="171" t="s">
        <v>83</v>
      </c>
      <c r="E840" s="65">
        <v>68395</v>
      </c>
      <c r="F840" s="3">
        <v>0</v>
      </c>
      <c r="G840" s="3">
        <f>419+68</f>
        <v>487</v>
      </c>
      <c r="H840" s="25">
        <f t="shared" si="23"/>
        <v>67908</v>
      </c>
    </row>
    <row r="841" spans="1:8" ht="12.75" hidden="1">
      <c r="A841" s="186"/>
      <c r="B841" s="181"/>
      <c r="C841" s="183">
        <v>4110</v>
      </c>
      <c r="D841" s="171" t="s">
        <v>78</v>
      </c>
      <c r="E841" s="65"/>
      <c r="F841" s="3"/>
      <c r="G841" s="3"/>
      <c r="H841" s="25">
        <f t="shared" si="23"/>
        <v>0</v>
      </c>
    </row>
    <row r="842" spans="1:8" ht="12.75" hidden="1">
      <c r="A842" s="186"/>
      <c r="B842" s="181"/>
      <c r="C842" s="183">
        <v>4120</v>
      </c>
      <c r="D842" s="171" t="s">
        <v>22</v>
      </c>
      <c r="E842" s="65"/>
      <c r="F842" s="3"/>
      <c r="G842" s="3"/>
      <c r="H842" s="25">
        <f t="shared" si="23"/>
        <v>0</v>
      </c>
    </row>
    <row r="843" spans="1:8" ht="12.75" hidden="1">
      <c r="A843" s="186"/>
      <c r="B843" s="181"/>
      <c r="C843" s="183">
        <v>4210</v>
      </c>
      <c r="D843" s="171" t="s">
        <v>24</v>
      </c>
      <c r="E843" s="65"/>
      <c r="F843" s="3"/>
      <c r="G843" s="3"/>
      <c r="H843" s="25">
        <f t="shared" si="23"/>
        <v>0</v>
      </c>
    </row>
    <row r="844" spans="1:8" ht="12.75" hidden="1">
      <c r="A844" s="186"/>
      <c r="B844" s="181"/>
      <c r="C844" s="183">
        <v>4260</v>
      </c>
      <c r="D844" s="171" t="s">
        <v>42</v>
      </c>
      <c r="E844" s="65"/>
      <c r="F844" s="3"/>
      <c r="G844" s="3"/>
      <c r="H844" s="25">
        <f t="shared" si="23"/>
        <v>0</v>
      </c>
    </row>
    <row r="845" spans="1:8" ht="12.75" hidden="1">
      <c r="A845" s="186"/>
      <c r="B845" s="181"/>
      <c r="C845" s="183">
        <v>4270</v>
      </c>
      <c r="D845" s="171" t="s">
        <v>20</v>
      </c>
      <c r="E845" s="65"/>
      <c r="F845" s="3"/>
      <c r="G845" s="3"/>
      <c r="H845" s="25">
        <f t="shared" si="23"/>
        <v>0</v>
      </c>
    </row>
    <row r="846" spans="1:8" ht="12.75" hidden="1">
      <c r="A846" s="186"/>
      <c r="B846" s="181"/>
      <c r="C846" s="183">
        <v>4280</v>
      </c>
      <c r="D846" s="171" t="s">
        <v>46</v>
      </c>
      <c r="E846" s="65"/>
      <c r="F846" s="3"/>
      <c r="G846" s="3"/>
      <c r="H846" s="25">
        <f t="shared" si="23"/>
        <v>0</v>
      </c>
    </row>
    <row r="847" spans="1:8" ht="12.75" hidden="1">
      <c r="A847" s="186"/>
      <c r="B847" s="181"/>
      <c r="C847" s="183">
        <v>4300</v>
      </c>
      <c r="D847" s="171" t="s">
        <v>21</v>
      </c>
      <c r="E847" s="65"/>
      <c r="F847" s="3"/>
      <c r="G847" s="3"/>
      <c r="H847" s="25">
        <f t="shared" si="23"/>
        <v>0</v>
      </c>
    </row>
    <row r="848" spans="1:8" ht="33.75" hidden="1">
      <c r="A848" s="186"/>
      <c r="B848" s="181"/>
      <c r="C848" s="183">
        <v>4360</v>
      </c>
      <c r="D848" s="171" t="s">
        <v>85</v>
      </c>
      <c r="E848" s="65"/>
      <c r="F848" s="3"/>
      <c r="G848" s="3"/>
      <c r="H848" s="25">
        <f t="shared" si="23"/>
        <v>0</v>
      </c>
    </row>
    <row r="849" spans="1:8" ht="21" customHeight="1" hidden="1">
      <c r="A849" s="186"/>
      <c r="B849" s="181"/>
      <c r="C849" s="183">
        <v>4370</v>
      </c>
      <c r="D849" s="171" t="s">
        <v>86</v>
      </c>
      <c r="E849" s="65"/>
      <c r="F849" s="3"/>
      <c r="G849" s="3"/>
      <c r="H849" s="25">
        <f t="shared" si="23"/>
        <v>0</v>
      </c>
    </row>
    <row r="850" spans="1:8" ht="22.5">
      <c r="A850" s="186"/>
      <c r="B850" s="181"/>
      <c r="C850" s="183">
        <v>4440</v>
      </c>
      <c r="D850" s="171" t="s">
        <v>105</v>
      </c>
      <c r="E850" s="65">
        <v>49754</v>
      </c>
      <c r="F850" s="3">
        <v>14</v>
      </c>
      <c r="G850" s="3">
        <v>0</v>
      </c>
      <c r="H850" s="25">
        <f t="shared" si="23"/>
        <v>49768</v>
      </c>
    </row>
    <row r="851" spans="1:8" ht="22.5" hidden="1">
      <c r="A851" s="186"/>
      <c r="B851" s="181"/>
      <c r="C851" s="183">
        <v>4700</v>
      </c>
      <c r="D851" s="171" t="s">
        <v>89</v>
      </c>
      <c r="E851" s="65"/>
      <c r="F851" s="3"/>
      <c r="G851" s="3"/>
      <c r="H851" s="25">
        <f t="shared" si="23"/>
        <v>0</v>
      </c>
    </row>
    <row r="852" spans="1:8" ht="33.75" hidden="1">
      <c r="A852" s="186"/>
      <c r="B852" s="181"/>
      <c r="C852" s="183">
        <v>4740</v>
      </c>
      <c r="D852" s="171" t="s">
        <v>90</v>
      </c>
      <c r="E852" s="65"/>
      <c r="F852" s="3"/>
      <c r="G852" s="3"/>
      <c r="H852" s="25">
        <f t="shared" si="23"/>
        <v>0</v>
      </c>
    </row>
    <row r="853" spans="1:8" ht="22.5" hidden="1">
      <c r="A853" s="186"/>
      <c r="B853" s="192"/>
      <c r="C853" s="70">
        <v>4750</v>
      </c>
      <c r="D853" s="184" t="s">
        <v>91</v>
      </c>
      <c r="E853" s="66"/>
      <c r="F853" s="3"/>
      <c r="G853" s="3"/>
      <c r="H853" s="25">
        <f t="shared" si="23"/>
        <v>0</v>
      </c>
    </row>
    <row r="854" spans="1:8" ht="12.75" hidden="1">
      <c r="A854" s="181"/>
      <c r="B854" s="64">
        <v>85415</v>
      </c>
      <c r="C854" s="64"/>
      <c r="D854" s="170" t="s">
        <v>36</v>
      </c>
      <c r="E854" s="164"/>
      <c r="F854" s="2">
        <f>SUM(F855:F856)</f>
        <v>0</v>
      </c>
      <c r="G854" s="2">
        <f>SUM(G855:G856)</f>
        <v>0</v>
      </c>
      <c r="H854" s="24">
        <f t="shared" si="23"/>
        <v>0</v>
      </c>
    </row>
    <row r="855" spans="1:8" ht="45" hidden="1">
      <c r="A855" s="186"/>
      <c r="B855" s="180"/>
      <c r="C855" s="183">
        <v>2820</v>
      </c>
      <c r="D855" s="171" t="s">
        <v>110</v>
      </c>
      <c r="E855" s="65"/>
      <c r="F855" s="3"/>
      <c r="G855" s="3"/>
      <c r="H855" s="25">
        <f t="shared" si="23"/>
        <v>0</v>
      </c>
    </row>
    <row r="856" spans="1:8" ht="12.75" hidden="1">
      <c r="A856" s="186"/>
      <c r="B856" s="192"/>
      <c r="C856" s="183">
        <v>3240</v>
      </c>
      <c r="D856" s="171" t="s">
        <v>317</v>
      </c>
      <c r="E856" s="65"/>
      <c r="F856" s="3"/>
      <c r="G856" s="3"/>
      <c r="H856" s="25">
        <f t="shared" si="23"/>
        <v>0</v>
      </c>
    </row>
    <row r="857" spans="1:8" ht="22.5" hidden="1">
      <c r="A857" s="181"/>
      <c r="B857" s="192">
        <v>85417</v>
      </c>
      <c r="C857" s="64"/>
      <c r="D857" s="170" t="s">
        <v>151</v>
      </c>
      <c r="E857" s="164"/>
      <c r="F857" s="3"/>
      <c r="G857" s="3"/>
      <c r="H857" s="25">
        <f t="shared" si="23"/>
        <v>0</v>
      </c>
    </row>
    <row r="858" spans="1:8" ht="12.75" hidden="1">
      <c r="A858" s="186"/>
      <c r="B858" s="181"/>
      <c r="C858" s="183">
        <v>4040</v>
      </c>
      <c r="D858" s="171" t="s">
        <v>83</v>
      </c>
      <c r="E858" s="65"/>
      <c r="F858" s="3"/>
      <c r="G858" s="3"/>
      <c r="H858" s="25">
        <f aca="true" t="shared" si="24" ref="H858:H891">SUM(E858:F858,-IF(ISNUMBER(G858),G858,0))</f>
        <v>0</v>
      </c>
    </row>
    <row r="859" spans="1:8" ht="12.75" hidden="1">
      <c r="A859" s="186"/>
      <c r="B859" s="181"/>
      <c r="C859" s="183">
        <v>4110</v>
      </c>
      <c r="D859" s="171" t="s">
        <v>78</v>
      </c>
      <c r="E859" s="65"/>
      <c r="F859" s="3"/>
      <c r="G859" s="3"/>
      <c r="H859" s="25">
        <f t="shared" si="24"/>
        <v>0</v>
      </c>
    </row>
    <row r="860" spans="1:8" ht="12.75" hidden="1">
      <c r="A860" s="186"/>
      <c r="B860" s="181"/>
      <c r="C860" s="183">
        <v>4120</v>
      </c>
      <c r="D860" s="171" t="s">
        <v>22</v>
      </c>
      <c r="E860" s="65"/>
      <c r="F860" s="3"/>
      <c r="G860" s="3"/>
      <c r="H860" s="25">
        <f t="shared" si="24"/>
        <v>0</v>
      </c>
    </row>
    <row r="861" spans="1:8" ht="12.75" hidden="1">
      <c r="A861" s="186"/>
      <c r="B861" s="181"/>
      <c r="C861" s="183">
        <v>4170</v>
      </c>
      <c r="D861" s="184" t="s">
        <v>18</v>
      </c>
      <c r="E861" s="65"/>
      <c r="F861" s="3"/>
      <c r="G861" s="3"/>
      <c r="H861" s="25">
        <f t="shared" si="24"/>
        <v>0</v>
      </c>
    </row>
    <row r="862" spans="1:8" ht="12.75" hidden="1">
      <c r="A862" s="186"/>
      <c r="B862" s="181"/>
      <c r="C862" s="183">
        <v>4210</v>
      </c>
      <c r="D862" s="171" t="s">
        <v>24</v>
      </c>
      <c r="E862" s="65"/>
      <c r="F862" s="3"/>
      <c r="G862" s="3"/>
      <c r="H862" s="25">
        <f t="shared" si="24"/>
        <v>0</v>
      </c>
    </row>
    <row r="863" spans="1:8" ht="12.75" hidden="1">
      <c r="A863" s="186"/>
      <c r="B863" s="181"/>
      <c r="C863" s="183">
        <v>4260</v>
      </c>
      <c r="D863" s="171" t="s">
        <v>42</v>
      </c>
      <c r="E863" s="65"/>
      <c r="F863" s="3"/>
      <c r="G863" s="3"/>
      <c r="H863" s="25">
        <f t="shared" si="24"/>
        <v>0</v>
      </c>
    </row>
    <row r="864" spans="1:8" ht="12.75" hidden="1">
      <c r="A864" s="186"/>
      <c r="B864" s="181"/>
      <c r="C864" s="183">
        <v>4300</v>
      </c>
      <c r="D864" s="171" t="s">
        <v>21</v>
      </c>
      <c r="E864" s="65"/>
      <c r="F864" s="3"/>
      <c r="G864" s="3"/>
      <c r="H864" s="25">
        <f t="shared" si="24"/>
        <v>0</v>
      </c>
    </row>
    <row r="865" spans="1:8" ht="33.75" hidden="1">
      <c r="A865" s="186"/>
      <c r="B865" s="181"/>
      <c r="C865" s="183">
        <v>4370</v>
      </c>
      <c r="D865" s="171" t="s">
        <v>86</v>
      </c>
      <c r="E865" s="65"/>
      <c r="F865" s="3"/>
      <c r="G865" s="3"/>
      <c r="H865" s="25">
        <f t="shared" si="24"/>
        <v>0</v>
      </c>
    </row>
    <row r="866" spans="1:8" ht="22.5" hidden="1">
      <c r="A866" s="186"/>
      <c r="B866" s="181"/>
      <c r="C866" s="183">
        <v>4440</v>
      </c>
      <c r="D866" s="171" t="s">
        <v>105</v>
      </c>
      <c r="E866" s="65"/>
      <c r="F866" s="3"/>
      <c r="G866" s="3"/>
      <c r="H866" s="25">
        <f t="shared" si="24"/>
        <v>0</v>
      </c>
    </row>
    <row r="867" spans="1:8" ht="33.75" hidden="1">
      <c r="A867" s="186"/>
      <c r="B867" s="181"/>
      <c r="C867" s="183">
        <v>4740</v>
      </c>
      <c r="D867" s="171" t="s">
        <v>90</v>
      </c>
      <c r="E867" s="165"/>
      <c r="F867" s="3"/>
      <c r="G867" s="3"/>
      <c r="H867" s="25">
        <f t="shared" si="24"/>
        <v>0</v>
      </c>
    </row>
    <row r="868" spans="1:8" ht="22.5" hidden="1">
      <c r="A868" s="186"/>
      <c r="B868" s="192"/>
      <c r="C868" s="183">
        <v>4750</v>
      </c>
      <c r="D868" s="171" t="s">
        <v>91</v>
      </c>
      <c r="E868" s="165"/>
      <c r="F868" s="3"/>
      <c r="G868" s="3"/>
      <c r="H868" s="25">
        <f t="shared" si="24"/>
        <v>0</v>
      </c>
    </row>
    <row r="869" spans="1:8" ht="22.5" hidden="1">
      <c r="A869" s="181"/>
      <c r="B869" s="64">
        <v>85446</v>
      </c>
      <c r="C869" s="64"/>
      <c r="D869" s="170" t="s">
        <v>61</v>
      </c>
      <c r="E869" s="164"/>
      <c r="F869" s="2">
        <f>SUM(F870:F871)</f>
        <v>0</v>
      </c>
      <c r="G869" s="2">
        <f>SUM(G870:G871)</f>
        <v>0</v>
      </c>
      <c r="H869" s="24">
        <f t="shared" si="24"/>
        <v>0</v>
      </c>
    </row>
    <row r="870" spans="1:8" ht="22.5" hidden="1">
      <c r="A870" s="186"/>
      <c r="B870" s="180"/>
      <c r="C870" s="183">
        <v>3020</v>
      </c>
      <c r="D870" s="171" t="s">
        <v>56</v>
      </c>
      <c r="E870" s="65"/>
      <c r="F870" s="3"/>
      <c r="G870" s="3"/>
      <c r="H870" s="25">
        <f t="shared" si="24"/>
        <v>0</v>
      </c>
    </row>
    <row r="871" spans="1:8" ht="22.5" hidden="1">
      <c r="A871" s="186"/>
      <c r="B871" s="192"/>
      <c r="C871" s="183">
        <v>4700</v>
      </c>
      <c r="D871" s="171" t="s">
        <v>89</v>
      </c>
      <c r="E871" s="65"/>
      <c r="F871" s="3"/>
      <c r="G871" s="3"/>
      <c r="H871" s="25">
        <f t="shared" si="24"/>
        <v>0</v>
      </c>
    </row>
    <row r="872" spans="1:8" ht="12.75">
      <c r="A872" s="84"/>
      <c r="B872" s="38">
        <v>85495</v>
      </c>
      <c r="C872" s="38"/>
      <c r="D872" s="36" t="s">
        <v>45</v>
      </c>
      <c r="E872" s="164">
        <v>10069</v>
      </c>
      <c r="F872" s="2">
        <f>SUM(F873)</f>
        <v>50</v>
      </c>
      <c r="G872" s="2">
        <f>SUM(G873)</f>
        <v>0</v>
      </c>
      <c r="H872" s="24">
        <f t="shared" si="24"/>
        <v>10119</v>
      </c>
    </row>
    <row r="873" spans="1:8" ht="22.5">
      <c r="A873" s="85"/>
      <c r="B873" s="47"/>
      <c r="C873" s="38">
        <v>4440</v>
      </c>
      <c r="D873" s="74" t="s">
        <v>105</v>
      </c>
      <c r="E873" s="65">
        <v>10069</v>
      </c>
      <c r="F873" s="3">
        <v>50</v>
      </c>
      <c r="G873" s="3">
        <v>0</v>
      </c>
      <c r="H873" s="25">
        <f t="shared" si="24"/>
        <v>10119</v>
      </c>
    </row>
    <row r="874" spans="1:8" ht="22.5">
      <c r="A874" s="84">
        <v>921</v>
      </c>
      <c r="B874" s="38"/>
      <c r="C874" s="38"/>
      <c r="D874" s="36" t="s">
        <v>37</v>
      </c>
      <c r="E874" s="164">
        <v>83000</v>
      </c>
      <c r="F874" s="82">
        <f>SUM(F875,F882)</f>
        <v>3300</v>
      </c>
      <c r="G874" s="82">
        <f>SUM(G875,G882)</f>
        <v>3300</v>
      </c>
      <c r="H874" s="24">
        <f t="shared" si="24"/>
        <v>83000</v>
      </c>
    </row>
    <row r="875" spans="1:8" ht="12.75" customHeight="1">
      <c r="A875" s="83"/>
      <c r="B875" s="45">
        <v>92105</v>
      </c>
      <c r="C875" s="38"/>
      <c r="D875" s="36" t="s">
        <v>38</v>
      </c>
      <c r="E875" s="164">
        <v>29000</v>
      </c>
      <c r="F875" s="82">
        <f>SUM(F876:F881)</f>
        <v>3300</v>
      </c>
      <c r="G875" s="82">
        <f>SUM(G876:G881)</f>
        <v>3300</v>
      </c>
      <c r="H875" s="24">
        <f t="shared" si="24"/>
        <v>29000</v>
      </c>
    </row>
    <row r="876" spans="1:8" ht="33.75">
      <c r="A876" s="87"/>
      <c r="B876" s="44"/>
      <c r="C876" s="47">
        <v>2800</v>
      </c>
      <c r="D876" s="74" t="s">
        <v>152</v>
      </c>
      <c r="E876" s="65">
        <v>2000</v>
      </c>
      <c r="F876" s="3">
        <v>1000</v>
      </c>
      <c r="G876" s="3">
        <v>0</v>
      </c>
      <c r="H876" s="25">
        <f t="shared" si="24"/>
        <v>3000</v>
      </c>
    </row>
    <row r="877" spans="1:8" ht="34.5" customHeight="1">
      <c r="A877" s="87"/>
      <c r="B877" s="46"/>
      <c r="C877" s="47">
        <v>2820</v>
      </c>
      <c r="D877" s="74" t="s">
        <v>153</v>
      </c>
      <c r="E877" s="65">
        <v>15000</v>
      </c>
      <c r="F877" s="3">
        <v>0</v>
      </c>
      <c r="G877" s="3">
        <v>3000</v>
      </c>
      <c r="H877" s="25">
        <f t="shared" si="24"/>
        <v>12000</v>
      </c>
    </row>
    <row r="878" spans="1:8" ht="22.5" hidden="1">
      <c r="A878" s="87"/>
      <c r="B878" s="46"/>
      <c r="C878" s="47">
        <v>3040</v>
      </c>
      <c r="D878" s="74" t="s">
        <v>154</v>
      </c>
      <c r="E878" s="65"/>
      <c r="F878" s="3"/>
      <c r="G878" s="3"/>
      <c r="H878" s="25">
        <f t="shared" si="24"/>
        <v>0</v>
      </c>
    </row>
    <row r="879" spans="1:8" ht="12.75">
      <c r="A879" s="87"/>
      <c r="B879" s="46"/>
      <c r="C879" s="47">
        <v>4210</v>
      </c>
      <c r="D879" s="74" t="s">
        <v>24</v>
      </c>
      <c r="E879" s="65">
        <v>5000</v>
      </c>
      <c r="F879" s="3">
        <v>2000</v>
      </c>
      <c r="G879" s="3">
        <v>0</v>
      </c>
      <c r="H879" s="25">
        <f t="shared" si="24"/>
        <v>7000</v>
      </c>
    </row>
    <row r="880" spans="1:8" ht="12.75">
      <c r="A880" s="87"/>
      <c r="B880" s="46"/>
      <c r="C880" s="47">
        <v>4300</v>
      </c>
      <c r="D880" s="74" t="s">
        <v>155</v>
      </c>
      <c r="E880" s="65">
        <v>5000</v>
      </c>
      <c r="F880" s="3">
        <v>0</v>
      </c>
      <c r="G880" s="3">
        <v>300</v>
      </c>
      <c r="H880" s="25">
        <f t="shared" si="24"/>
        <v>4700</v>
      </c>
    </row>
    <row r="881" spans="1:8" ht="12.75">
      <c r="A881" s="87"/>
      <c r="B881" s="49"/>
      <c r="C881" s="47">
        <v>4430</v>
      </c>
      <c r="D881" s="171" t="s">
        <v>26</v>
      </c>
      <c r="E881" s="65">
        <v>0</v>
      </c>
      <c r="F881" s="3">
        <v>300</v>
      </c>
      <c r="G881" s="3">
        <v>0</v>
      </c>
      <c r="H881" s="25">
        <f t="shared" si="24"/>
        <v>300</v>
      </c>
    </row>
    <row r="882" spans="1:8" ht="12.75" hidden="1">
      <c r="A882" s="84"/>
      <c r="B882" s="50">
        <v>92116</v>
      </c>
      <c r="C882" s="38"/>
      <c r="D882" s="36" t="s">
        <v>156</v>
      </c>
      <c r="E882" s="164"/>
      <c r="F882" s="82">
        <f>SUM(F883)</f>
        <v>0</v>
      </c>
      <c r="G882" s="82">
        <f>SUM(G883)</f>
        <v>0</v>
      </c>
      <c r="H882" s="24">
        <f t="shared" si="24"/>
        <v>0</v>
      </c>
    </row>
    <row r="883" spans="1:8" ht="33.75" hidden="1">
      <c r="A883" s="85"/>
      <c r="B883" s="47"/>
      <c r="C883" s="38">
        <v>2310</v>
      </c>
      <c r="D883" s="74" t="s">
        <v>157</v>
      </c>
      <c r="E883" s="65"/>
      <c r="F883" s="3"/>
      <c r="G883" s="3"/>
      <c r="H883" s="25">
        <f t="shared" si="24"/>
        <v>0</v>
      </c>
    </row>
    <row r="884" spans="1:8" ht="12.75">
      <c r="A884" s="209">
        <v>926</v>
      </c>
      <c r="B884" s="38"/>
      <c r="C884" s="38"/>
      <c r="D884" s="36" t="s">
        <v>158</v>
      </c>
      <c r="E884" s="164">
        <v>57000</v>
      </c>
      <c r="F884" s="82">
        <f>SUM(F885)</f>
        <v>2000</v>
      </c>
      <c r="G884" s="82">
        <f>SUM(G885)</f>
        <v>2000</v>
      </c>
      <c r="H884" s="24">
        <f t="shared" si="24"/>
        <v>57000</v>
      </c>
    </row>
    <row r="885" spans="1:8" ht="12.75">
      <c r="A885" s="83"/>
      <c r="B885" s="45">
        <v>92695</v>
      </c>
      <c r="C885" s="38"/>
      <c r="D885" s="36" t="s">
        <v>45</v>
      </c>
      <c r="E885" s="164">
        <v>57000</v>
      </c>
      <c r="F885" s="82">
        <f>SUM(F886:F891)</f>
        <v>2000</v>
      </c>
      <c r="G885" s="82">
        <f>SUM(G886:G891)</f>
        <v>2000</v>
      </c>
      <c r="H885" s="24">
        <f t="shared" si="24"/>
        <v>57000</v>
      </c>
    </row>
    <row r="886" spans="1:8" ht="33.75">
      <c r="A886" s="87"/>
      <c r="B886" s="44"/>
      <c r="C886" s="47">
        <v>2800</v>
      </c>
      <c r="D886" s="74" t="s">
        <v>152</v>
      </c>
      <c r="E886" s="65">
        <v>0</v>
      </c>
      <c r="F886" s="3">
        <v>2000</v>
      </c>
      <c r="G886" s="3">
        <v>0</v>
      </c>
      <c r="H886" s="25">
        <f t="shared" si="24"/>
        <v>2000</v>
      </c>
    </row>
    <row r="887" spans="1:8" ht="34.5" customHeight="1">
      <c r="A887" s="87"/>
      <c r="B887" s="46"/>
      <c r="C887" s="47">
        <v>2820</v>
      </c>
      <c r="D887" s="74" t="s">
        <v>153</v>
      </c>
      <c r="E887" s="65">
        <v>33500</v>
      </c>
      <c r="F887" s="3">
        <v>0</v>
      </c>
      <c r="G887" s="3">
        <v>2000</v>
      </c>
      <c r="H887" s="25">
        <f t="shared" si="24"/>
        <v>31500</v>
      </c>
    </row>
    <row r="888" spans="1:8" ht="22.5" hidden="1">
      <c r="A888" s="87"/>
      <c r="B888" s="46"/>
      <c r="C888" s="47">
        <v>3040</v>
      </c>
      <c r="D888" s="74" t="s">
        <v>154</v>
      </c>
      <c r="E888" s="65"/>
      <c r="F888" s="3"/>
      <c r="G888" s="3"/>
      <c r="H888" s="25">
        <f t="shared" si="24"/>
        <v>0</v>
      </c>
    </row>
    <row r="889" spans="1:8" ht="12.75" hidden="1">
      <c r="A889" s="87"/>
      <c r="B889" s="46"/>
      <c r="C889" s="47">
        <v>4210</v>
      </c>
      <c r="D889" s="74" t="s">
        <v>24</v>
      </c>
      <c r="E889" s="65"/>
      <c r="F889" s="3"/>
      <c r="G889" s="3"/>
      <c r="H889" s="25">
        <f t="shared" si="24"/>
        <v>0</v>
      </c>
    </row>
    <row r="890" spans="1:8" ht="12.75" hidden="1">
      <c r="A890" s="87"/>
      <c r="B890" s="46"/>
      <c r="C890" s="47">
        <v>4300</v>
      </c>
      <c r="D890" s="74" t="s">
        <v>155</v>
      </c>
      <c r="E890" s="65"/>
      <c r="F890" s="3"/>
      <c r="G890" s="3"/>
      <c r="H890" s="25">
        <f t="shared" si="24"/>
        <v>0</v>
      </c>
    </row>
    <row r="891" spans="1:8" ht="12.75" hidden="1">
      <c r="A891" s="88"/>
      <c r="B891" s="49"/>
      <c r="C891" s="47">
        <v>4430</v>
      </c>
      <c r="D891" s="74" t="s">
        <v>26</v>
      </c>
      <c r="E891" s="165"/>
      <c r="F891" s="3"/>
      <c r="G891" s="3"/>
      <c r="H891" s="25">
        <f t="shared" si="24"/>
        <v>0</v>
      </c>
    </row>
    <row r="892" spans="1:8" ht="12.75">
      <c r="A892" s="89"/>
      <c r="B892" s="75"/>
      <c r="C892" s="75"/>
      <c r="D892" s="76" t="s">
        <v>215</v>
      </c>
      <c r="E892" s="75"/>
      <c r="F892" s="78">
        <f>SUM(F179,F212,F252,F330,F387,F615,F627,F756,F874,F884)</f>
        <v>1588845</v>
      </c>
      <c r="G892" s="78">
        <f>SUM(G179,G212,G252,G330,G387,G615,G627,G756,G874,G884)</f>
        <v>2653205</v>
      </c>
      <c r="H892" s="132"/>
    </row>
    <row r="893" spans="1:8" ht="12.75">
      <c r="A893" s="89" t="s">
        <v>216</v>
      </c>
      <c r="B893" s="75"/>
      <c r="C893" s="75"/>
      <c r="D893" s="76"/>
      <c r="E893" s="75"/>
      <c r="F893" s="75"/>
      <c r="G893" s="75"/>
      <c r="H893" s="133">
        <f>SUM(E167,F892,-G892)</f>
        <v>68939886</v>
      </c>
    </row>
    <row r="895" spans="5:7" ht="12.75" hidden="1">
      <c r="E895" s="12" t="s">
        <v>309</v>
      </c>
      <c r="F895" s="138">
        <f>SUM(F387,F756)</f>
        <v>208659</v>
      </c>
      <c r="G895" s="138">
        <f>SUM(G387,G756)</f>
        <v>40558</v>
      </c>
    </row>
    <row r="896" spans="5:7" ht="12.75" hidden="1">
      <c r="E896" s="12">
        <v>852</v>
      </c>
      <c r="F896" s="139">
        <f>SUM(F627)</f>
        <v>206382</v>
      </c>
      <c r="G896" s="139">
        <f>SUM(G627)</f>
        <v>29489</v>
      </c>
    </row>
    <row r="897" spans="3:7" ht="12.75" hidden="1">
      <c r="C897" s="154"/>
      <c r="D897" s="154"/>
      <c r="E897" s="12">
        <v>851</v>
      </c>
      <c r="F897" s="140">
        <f>SUM(F615)</f>
        <v>123617</v>
      </c>
      <c r="G897" s="140">
        <f>SUM(G615)</f>
        <v>1073617</v>
      </c>
    </row>
    <row r="898" spans="3:7" ht="12.75" hidden="1">
      <c r="C898" s="152"/>
      <c r="D898" s="153"/>
      <c r="E898" s="12">
        <v>754</v>
      </c>
      <c r="F898" s="141">
        <f>SUM(F330)</f>
        <v>40391</v>
      </c>
      <c r="G898" s="141">
        <f>SUM(G330)</f>
        <v>15391</v>
      </c>
    </row>
    <row r="899" spans="3:7" ht="12.75" hidden="1">
      <c r="C899" s="149"/>
      <c r="D899" s="150"/>
      <c r="E899" s="12">
        <v>750</v>
      </c>
      <c r="F899" s="142">
        <f>SUM(F252)</f>
        <v>13552</v>
      </c>
      <c r="G899" s="142">
        <f>SUM(G252)</f>
        <v>13552</v>
      </c>
    </row>
    <row r="900" spans="3:7" ht="12.75" hidden="1">
      <c r="C900" s="149"/>
      <c r="D900" s="150"/>
      <c r="E900" s="12">
        <v>710</v>
      </c>
      <c r="F900" s="143">
        <f>SUM(F229)</f>
        <v>0</v>
      </c>
      <c r="G900" s="143">
        <f>SUM(G229)</f>
        <v>0</v>
      </c>
    </row>
    <row r="901" spans="3:7" ht="12.75" hidden="1">
      <c r="C901" s="149"/>
      <c r="D901" s="150"/>
      <c r="E901" s="12">
        <v>700</v>
      </c>
      <c r="F901" s="144">
        <f>SUM(F212)</f>
        <v>28573</v>
      </c>
      <c r="G901" s="144">
        <f>SUM(G212)</f>
        <v>28573</v>
      </c>
    </row>
    <row r="902" spans="3:7" ht="12.75" hidden="1">
      <c r="C902" s="149"/>
      <c r="D902" s="150"/>
      <c r="E902" s="12">
        <v>630</v>
      </c>
      <c r="F902" s="145">
        <f>SUM(F209)</f>
        <v>0</v>
      </c>
      <c r="G902" s="145">
        <f>SUM(G209)</f>
        <v>0</v>
      </c>
    </row>
    <row r="903" spans="3:7" ht="12.75" hidden="1">
      <c r="C903" s="149"/>
      <c r="D903" s="150"/>
      <c r="E903" s="12">
        <v>600</v>
      </c>
      <c r="F903" s="145">
        <f>SUM(F179)</f>
        <v>962371</v>
      </c>
      <c r="G903" s="145">
        <f>SUM(G179)</f>
        <v>1446725</v>
      </c>
    </row>
    <row r="904" spans="3:8" ht="12.75" hidden="1">
      <c r="C904" s="149"/>
      <c r="D904" s="150"/>
      <c r="F904" s="138">
        <f>SUM(F895:F903)</f>
        <v>1583545</v>
      </c>
      <c r="G904" s="138">
        <f>SUM(G895:G903)</f>
        <v>2647905</v>
      </c>
      <c r="H904" s="138">
        <f>F904-G904</f>
        <v>-1064360</v>
      </c>
    </row>
    <row r="906" spans="4:8" ht="12.75">
      <c r="D906" s="151"/>
      <c r="H906" s="138"/>
    </row>
  </sheetData>
  <mergeCells count="8">
    <mergeCell ref="A165:D165"/>
    <mergeCell ref="A166:H166"/>
    <mergeCell ref="A5:H5"/>
    <mergeCell ref="A170:A171"/>
    <mergeCell ref="A173:A178"/>
    <mergeCell ref="A180:A181"/>
    <mergeCell ref="B177:B178"/>
    <mergeCell ref="B174:B175"/>
  </mergeCells>
  <printOptions/>
  <pageMargins left="0.6" right="0.24" top="0.25" bottom="0.41" header="0.18" footer="0.16"/>
  <pageSetup horizontalDpi="600" verticalDpi="600" orientation="portrait" paperSize="9" r:id="rId2"/>
  <headerFooter alignWithMargins="0">
    <oddFooter>&amp;Cstrona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"/>
  <sheetViews>
    <sheetView workbookViewId="0" topLeftCell="A1">
      <selection activeCell="G2" sqref="G2"/>
    </sheetView>
  </sheetViews>
  <sheetFormatPr defaultColWidth="9.00390625" defaultRowHeight="12.75"/>
  <cols>
    <col min="1" max="1" width="6.375" style="0" customWidth="1"/>
    <col min="2" max="2" width="7.75390625" style="0" customWidth="1"/>
    <col min="3" max="3" width="6.125" style="0" customWidth="1"/>
    <col min="4" max="4" width="25.25390625" style="0" customWidth="1"/>
    <col min="5" max="5" width="10.125" style="0" bestFit="1" customWidth="1"/>
    <col min="6" max="6" width="10.375" style="0" customWidth="1"/>
    <col min="8" max="8" width="11.375" style="0" customWidth="1"/>
  </cols>
  <sheetData>
    <row r="1" spans="1:8" ht="22.5">
      <c r="A1" s="10"/>
      <c r="B1" s="20" t="s">
        <v>171</v>
      </c>
      <c r="C1" s="11"/>
      <c r="D1" s="8" t="s">
        <v>61</v>
      </c>
      <c r="E1" s="2">
        <v>123253</v>
      </c>
      <c r="F1" s="2">
        <f>SUM(F4:F4)</f>
        <v>11439</v>
      </c>
      <c r="G1" s="2">
        <f>SUM(G4:G4)</f>
        <v>0</v>
      </c>
      <c r="H1" s="24">
        <f>SUM(E1:F1,-IF(ISNUMBER(G1),G1,0))</f>
        <v>134692</v>
      </c>
    </row>
    <row r="2" spans="1:8" ht="12.75">
      <c r="A2" s="15"/>
      <c r="B2" s="16"/>
      <c r="C2" s="11">
        <v>3020</v>
      </c>
      <c r="D2" s="29"/>
      <c r="E2" s="2"/>
      <c r="F2" s="2"/>
      <c r="G2" s="2">
        <v>24800</v>
      </c>
      <c r="H2" s="24"/>
    </row>
    <row r="3" spans="1:8" ht="12.75">
      <c r="A3" s="15"/>
      <c r="B3" s="17"/>
      <c r="C3" s="11">
        <v>4210</v>
      </c>
      <c r="D3" s="29"/>
      <c r="E3" s="2"/>
      <c r="F3" s="2"/>
      <c r="G3" s="2"/>
      <c r="H3" s="24"/>
    </row>
    <row r="4" spans="1:8" ht="12.75">
      <c r="A4" s="22"/>
      <c r="B4" s="17"/>
      <c r="C4" s="11">
        <v>4300</v>
      </c>
      <c r="D4" s="18" t="s">
        <v>21</v>
      </c>
      <c r="E4" s="3">
        <v>80006</v>
      </c>
      <c r="F4" s="3">
        <v>11439</v>
      </c>
      <c r="G4" s="3">
        <v>0</v>
      </c>
      <c r="H4" s="25">
        <f>SUM(E4:F4,-IF(ISNUMBER(G4),G4,0))</f>
        <v>91445</v>
      </c>
    </row>
    <row r="5" spans="1:8" ht="12.75">
      <c r="A5" s="31"/>
      <c r="B5" s="32"/>
      <c r="C5" s="11">
        <v>4410</v>
      </c>
      <c r="D5" s="30"/>
      <c r="E5" s="30"/>
      <c r="F5" s="30"/>
      <c r="G5" s="30"/>
      <c r="H5" s="30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Starostwo Powiatowe</dc:creator>
  <cp:keywords/>
  <dc:description/>
  <cp:lastModifiedBy>Grazyna</cp:lastModifiedBy>
  <cp:lastPrinted>2008-06-30T08:11:31Z</cp:lastPrinted>
  <dcterms:created xsi:type="dcterms:W3CDTF">2004-06-11T06:37:11Z</dcterms:created>
  <dcterms:modified xsi:type="dcterms:W3CDTF">2008-06-30T09:44:38Z</dcterms:modified>
  <cp:category/>
  <cp:version/>
  <cp:contentType/>
  <cp:contentStatus/>
</cp:coreProperties>
</file>