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 1" sheetId="1" r:id="rId1"/>
  </sheets>
  <definedNames>
    <definedName name="_xlnm.Print_Titles" localSheetId="0">'zał 1'!$7:$8</definedName>
  </definedNames>
  <calcPr fullCalcOnLoad="1"/>
</workbook>
</file>

<file path=xl/sharedStrings.xml><?xml version="1.0" encoding="utf-8"?>
<sst xmlns="http://schemas.openxmlformats.org/spreadsheetml/2006/main" count="238" uniqueCount="124">
  <si>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</si>
  <si>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</si>
  <si>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</si>
  <si>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</si>
  <si>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</si>
  <si>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</si>
  <si>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</si>
  <si>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</si>
  <si>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</si>
  <si>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</si>
  <si>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</si>
  <si>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</si>
  <si>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</si>
  <si>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RAZEM ZMIANY WYDATKÓW</t>
  </si>
  <si>
    <t>BUDŻET POWIATU IŁAWSKIEGO PO ZMIANACH</t>
  </si>
  <si>
    <t>WYDATKI BUDŻETOWE PO ZMIANACH - OGÓŁEM</t>
  </si>
  <si>
    <t>Paragraf</t>
  </si>
  <si>
    <t xml:space="preserve">            Załącznik Nr 1</t>
  </si>
  <si>
    <t>801</t>
  </si>
  <si>
    <t>Oświata i wychowanie</t>
  </si>
  <si>
    <t>80130</t>
  </si>
  <si>
    <t>852</t>
  </si>
  <si>
    <t>80120</t>
  </si>
  <si>
    <t>Licea ogólnokształcące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</si>
  <si>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</si>
  <si>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</si>
  <si>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</si>
  <si>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</si>
  <si>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</si>
  <si>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</si>
  <si>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Składki na ubezpieczenia społeczne</t>
  </si>
  <si>
    <t>Zakup materiałów i wyposażenia</t>
  </si>
  <si>
    <t>Centra kształcenia ustawicznego i praktycznego oraz ośrodki dokształcania zawodowego</t>
  </si>
  <si>
    <t>Ochrona zdrowia</t>
  </si>
  <si>
    <t>Różne opłaty i składki</t>
  </si>
  <si>
    <t>Powiatowe centra pomocy rodzinie</t>
  </si>
  <si>
    <t>85111</t>
  </si>
  <si>
    <t>750</t>
  </si>
  <si>
    <t>Szpitale ogólne</t>
  </si>
  <si>
    <t>POMOC  SPOŁECZNA</t>
  </si>
  <si>
    <t>Placówki opiekuńczo-wychowawcze</t>
  </si>
  <si>
    <t>ADMINISTRACJA PUBLICZNA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</si>
  <si>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</si>
  <si>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</si>
  <si>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</si>
  <si>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</si>
  <si>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Podróże służbowe krajowe</t>
  </si>
  <si>
    <t>Podróże służbowe zagraniczne</t>
  </si>
  <si>
    <t>Świadczenia społeczne</t>
  </si>
  <si>
    <t>80102</t>
  </si>
  <si>
    <t>Pomoc społeczna</t>
  </si>
  <si>
    <t>Administracja publiczna</t>
  </si>
  <si>
    <t>Dotacje celowe otrzymane z gminy na inwestycje i zakupy inwestycyjne realizowane na podstawie porozumień (umów) miedzy jednostkami samorządu terytorialnego</t>
  </si>
  <si>
    <t>Zakup energii</t>
  </si>
  <si>
    <t>Internaty i bursy szkolne</t>
  </si>
  <si>
    <t>6610</t>
  </si>
  <si>
    <t>Gimnazja specjalne</t>
  </si>
  <si>
    <t>80123</t>
  </si>
  <si>
    <t>Licea profilowane</t>
  </si>
  <si>
    <t>2709</t>
  </si>
  <si>
    <t>80134</t>
  </si>
  <si>
    <t>Część oświatowa subwencji ogólnej dla jednostek samorządu terytorialnego</t>
  </si>
  <si>
    <t>Powiatowe urzędy pracy</t>
  </si>
  <si>
    <t>Szkoły zawodowe specjalne</t>
  </si>
  <si>
    <t>Subwencje ogólne z budżetu państwa</t>
  </si>
  <si>
    <t>Dotacje celowe otrzymane z budżetu państwa na realizację bieżących zadań własnych powiatu</t>
  </si>
  <si>
    <t>Wpływy z różnych dochodów</t>
  </si>
  <si>
    <t>Wydatki osobowe niezaliczone do wynagrodzeń</t>
  </si>
  <si>
    <t>Stypendia dla uczniów</t>
  </si>
  <si>
    <t>Zakup pomocy naukowych, dydaktycznych i książek</t>
  </si>
  <si>
    <t>Dokształcanie i doskonalenie nauczycieli</t>
  </si>
  <si>
    <t>Świetlice szkolne</t>
  </si>
  <si>
    <t>Poradnie psychologiczno-pedagogiczne, w tym poradnie specjalistyczne</t>
  </si>
  <si>
    <t>Gimnazja</t>
  </si>
  <si>
    <t>0830</t>
  </si>
  <si>
    <t>Wpływy z usług</t>
  </si>
  <si>
    <t>Dodatkowe wynagrodzenie roczne</t>
  </si>
  <si>
    <t>Opłaty z tytułu zakupu usług telekomunikacyjnych telefonii komórkowej</t>
  </si>
  <si>
    <t>Opłaty z tytułu zakupu usług komunikacyjnych telefonii stacjonarnej</t>
  </si>
  <si>
    <t>Szkolenia pracowników nie będących CZ.K.S.C.</t>
  </si>
  <si>
    <t>Zakup akcesoriów komputerowych, w tym programów i licencji</t>
  </si>
  <si>
    <t>Odpisy na Zakładowy Fundusz Świadczeń Socjalnych</t>
  </si>
  <si>
    <t>RÓŻNE ROZLICZENIA</t>
  </si>
  <si>
    <t>OŚWIATA I WYCHOWANIE</t>
  </si>
  <si>
    <t>Szkoły podstawowe specjalne</t>
  </si>
  <si>
    <t>Rodziny zastępcze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</si>
  <si>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</si>
  <si>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</si>
  <si>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</si>
  <si>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</si>
  <si>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</si>
  <si>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otrzymane z budżetu państwa na zadania bieżące z zakresu administracji rządowej oraz inne zadania zlecone ustawami realizowane przez powiat</t>
  </si>
  <si>
    <t>Środki na dofinansowanie własnych zadań bieżących gmin, powiatów, samorządów województw pozyskane z innych źródeł</t>
  </si>
  <si>
    <t>Powiatowe Centra Pomocy Rodzinie</t>
  </si>
  <si>
    <t>80146</t>
  </si>
  <si>
    <t>854</t>
  </si>
  <si>
    <t>80140</t>
  </si>
  <si>
    <t xml:space="preserve">            do Uchwały Rady Powiatu Nr VII/        /07</t>
  </si>
  <si>
    <t xml:space="preserve">            z dnia 19 kwietnia 2007 roku</t>
  </si>
  <si>
    <t>75020</t>
  </si>
  <si>
    <t>0970</t>
  </si>
  <si>
    <t>75801</t>
  </si>
  <si>
    <t>2920</t>
  </si>
  <si>
    <t>2380</t>
  </si>
  <si>
    <t>85407</t>
  </si>
  <si>
    <t>85415</t>
  </si>
  <si>
    <t>85204</t>
  </si>
  <si>
    <t>80110</t>
  </si>
  <si>
    <t>80111</t>
  </si>
  <si>
    <t>85401</t>
  </si>
  <si>
    <t>85403</t>
  </si>
  <si>
    <t>85406</t>
  </si>
  <si>
    <t>85410</t>
  </si>
  <si>
    <t>85417</t>
  </si>
  <si>
    <t>Wpływy do budżetu czesci zysku gospodarstwa pomocniczego</t>
  </si>
  <si>
    <t>75411</t>
  </si>
  <si>
    <t>2110</t>
  </si>
  <si>
    <t>85201</t>
  </si>
  <si>
    <t>2130</t>
  </si>
  <si>
    <t>85218</t>
  </si>
  <si>
    <t>754</t>
  </si>
  <si>
    <t>853</t>
  </si>
  <si>
    <t>85333</t>
  </si>
  <si>
    <t>85446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</si>
</sst>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9315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9315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9315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9315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9315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9315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4.875" style="21" bestFit="1" customWidth="1"/>
    <col min="2" max="2" width="7.75390625" style="21" bestFit="1" customWidth="1"/>
    <col min="3" max="3" width="7.375" style="21" customWidth="1"/>
    <col min="4" max="4" width="27.375" style="21" customWidth="1"/>
    <col min="5" max="5" width="12.375" style="21" customWidth="1"/>
    <col min="6" max="6" width="11.875" style="21" customWidth="1"/>
    <col min="7" max="7" width="11.75390625" style="21" bestFit="1" customWidth="1"/>
    <col min="8" max="8" width="12.375" style="21" customWidth="1"/>
    <col min="9" max="16384" width="9.125" style="21" customWidth="1"/>
  </cols>
  <sheetData>
    <row r="1" spans="5:8" ht="12.75">
      <c r="E1" s="5" t="s">
        <v>17</v>
      </c>
      <c r="G1" s="6"/>
      <c r="H1" s="6"/>
    </row>
    <row r="2" spans="5:8" ht="12.75">
      <c r="E2" s="46" t="s">
        <v>97</v>
      </c>
      <c r="G2" s="6"/>
      <c r="H2" s="6"/>
    </row>
    <row r="3" ht="12.75">
      <c r="E3" s="46" t="s">
        <v>98</v>
      </c>
    </row>
    <row r="4" ht="6.75" customHeight="1"/>
    <row r="5" spans="1:8" ht="14.25" customHeight="1">
      <c r="A5" s="95" t="s">
        <v>14</v>
      </c>
      <c r="B5" s="96"/>
      <c r="C5" s="96"/>
      <c r="D5" s="96"/>
      <c r="E5" s="96"/>
      <c r="F5" s="96"/>
      <c r="G5" s="96"/>
      <c r="H5" s="96"/>
    </row>
    <row r="6" ht="5.25" customHeight="1"/>
    <row r="7" spans="1:8" ht="27.75" customHeight="1">
      <c r="A7" s="7" t="s">
        <v>0</v>
      </c>
      <c r="B7" s="7" t="s">
        <v>1</v>
      </c>
      <c r="C7" s="8" t="s">
        <v>16</v>
      </c>
      <c r="D7" s="7" t="s">
        <v>2</v>
      </c>
      <c r="E7" s="9" t="s">
        <v>3</v>
      </c>
      <c r="F7" s="9" t="s">
        <v>4</v>
      </c>
      <c r="G7" s="9" t="s">
        <v>5</v>
      </c>
      <c r="H7" s="9" t="s">
        <v>6</v>
      </c>
    </row>
    <row r="8" spans="1:8" ht="8.25" customHeight="1">
      <c r="A8" s="10">
        <v>1</v>
      </c>
      <c r="B8" s="10">
        <v>2</v>
      </c>
      <c r="C8" s="10">
        <v>3</v>
      </c>
      <c r="D8" s="1">
        <v>4</v>
      </c>
      <c r="E8" s="8">
        <v>5</v>
      </c>
      <c r="F8" s="8">
        <v>6</v>
      </c>
      <c r="G8" s="8">
        <v>7</v>
      </c>
      <c r="H8" s="8">
        <v>8</v>
      </c>
    </row>
    <row r="9" spans="1:8" s="27" customFormat="1" ht="18" customHeight="1">
      <c r="A9" s="22"/>
      <c r="B9" s="22"/>
      <c r="C9" s="22"/>
      <c r="D9" s="2" t="s">
        <v>7</v>
      </c>
      <c r="E9" s="3">
        <v>57439231</v>
      </c>
      <c r="F9" s="4"/>
      <c r="G9" s="4"/>
      <c r="H9" s="4"/>
    </row>
    <row r="10" spans="1:8" s="27" customFormat="1" ht="13.5" customHeight="1">
      <c r="A10" s="23"/>
      <c r="B10" s="23"/>
      <c r="C10" s="23"/>
      <c r="D10" s="2" t="s">
        <v>8</v>
      </c>
      <c r="E10" s="4"/>
      <c r="F10" s="4"/>
      <c r="G10" s="4"/>
      <c r="H10" s="4"/>
    </row>
    <row r="11" spans="1:8" s="27" customFormat="1" ht="19.5" customHeight="1">
      <c r="A11" s="16">
        <v>750</v>
      </c>
      <c r="B11" s="11"/>
      <c r="C11" s="11"/>
      <c r="D11" s="12" t="s">
        <v>41</v>
      </c>
      <c r="E11" s="3">
        <v>1896093</v>
      </c>
      <c r="F11" s="3">
        <f>SUM(F12)</f>
        <v>1020</v>
      </c>
      <c r="G11" s="3">
        <f>SUM(G12)</f>
        <v>0</v>
      </c>
      <c r="H11" s="75">
        <f aca="true" t="shared" si="0" ref="H11:H19">SUM(E11:F11,-IF(ISNUMBER(G11),G11,0))</f>
        <v>1897113</v>
      </c>
    </row>
    <row r="12" spans="1:8" s="27" customFormat="1" ht="12.75">
      <c r="A12" s="16"/>
      <c r="B12" s="30" t="s">
        <v>99</v>
      </c>
      <c r="C12" s="19"/>
      <c r="D12" s="13" t="s">
        <v>42</v>
      </c>
      <c r="E12" s="3">
        <v>1663551</v>
      </c>
      <c r="F12" s="3">
        <f>SUM(F13:F13)</f>
        <v>1020</v>
      </c>
      <c r="G12" s="3">
        <f>SUM(G13:G13)</f>
        <v>0</v>
      </c>
      <c r="H12" s="75">
        <f t="shared" si="0"/>
        <v>1664571</v>
      </c>
    </row>
    <row r="13" spans="1:8" s="27" customFormat="1" ht="12.75">
      <c r="A13" s="17"/>
      <c r="B13" s="25"/>
      <c r="C13" s="24" t="s">
        <v>100</v>
      </c>
      <c r="D13" s="15" t="s">
        <v>66</v>
      </c>
      <c r="E13" s="4">
        <v>0</v>
      </c>
      <c r="F13" s="4">
        <v>1020</v>
      </c>
      <c r="G13" s="4">
        <v>0</v>
      </c>
      <c r="H13" s="76">
        <f t="shared" si="0"/>
        <v>1020</v>
      </c>
    </row>
    <row r="14" spans="1:8" s="57" customFormat="1" ht="12.75" hidden="1">
      <c r="A14" s="64">
        <v>851</v>
      </c>
      <c r="B14" s="54"/>
      <c r="C14" s="54"/>
      <c r="D14" s="55" t="s">
        <v>33</v>
      </c>
      <c r="E14" s="56"/>
      <c r="F14" s="56">
        <f>SUM(F15)</f>
        <v>0</v>
      </c>
      <c r="G14" s="56" t="e">
        <f>SUM(#REF!)</f>
        <v>#REF!</v>
      </c>
      <c r="H14" s="75">
        <f t="shared" si="0"/>
        <v>0</v>
      </c>
    </row>
    <row r="15" spans="1:8" s="57" customFormat="1" ht="12.75" hidden="1">
      <c r="A15" s="53"/>
      <c r="B15" s="58" t="s">
        <v>36</v>
      </c>
      <c r="C15" s="59"/>
      <c r="D15" s="60" t="s">
        <v>38</v>
      </c>
      <c r="E15" s="56"/>
      <c r="F15" s="56">
        <f>SUM(F16:F16)</f>
        <v>0</v>
      </c>
      <c r="G15" s="56">
        <f>SUM(G16:G16)</f>
        <v>0</v>
      </c>
      <c r="H15" s="75">
        <f t="shared" si="0"/>
        <v>0</v>
      </c>
    </row>
    <row r="16" spans="1:8" s="57" customFormat="1" ht="60" customHeight="1" hidden="1">
      <c r="A16" s="65"/>
      <c r="B16" s="54"/>
      <c r="C16" s="61" t="s">
        <v>55</v>
      </c>
      <c r="D16" s="62" t="s">
        <v>52</v>
      </c>
      <c r="E16" s="63"/>
      <c r="F16" s="63"/>
      <c r="G16" s="63"/>
      <c r="H16" s="76">
        <f t="shared" si="0"/>
        <v>0</v>
      </c>
    </row>
    <row r="17" spans="1:8" s="57" customFormat="1" ht="38.25">
      <c r="A17" s="16">
        <v>754</v>
      </c>
      <c r="B17" s="11"/>
      <c r="C17" s="11"/>
      <c r="D17" s="12" t="s">
        <v>43</v>
      </c>
      <c r="E17" s="3">
        <v>2244900</v>
      </c>
      <c r="F17" s="3">
        <f>SUM(F18)</f>
        <v>35000</v>
      </c>
      <c r="G17" s="3">
        <f>SUM(G18)</f>
        <v>0</v>
      </c>
      <c r="H17" s="75">
        <f t="shared" si="0"/>
        <v>2279900</v>
      </c>
    </row>
    <row r="18" spans="1:8" s="57" customFormat="1" ht="22.5">
      <c r="A18" s="16"/>
      <c r="B18" s="30" t="s">
        <v>115</v>
      </c>
      <c r="C18" s="19"/>
      <c r="D18" s="13" t="s">
        <v>44</v>
      </c>
      <c r="E18" s="3">
        <v>2241900</v>
      </c>
      <c r="F18" s="3">
        <f>SUM(F19:F19)</f>
        <v>35000</v>
      </c>
      <c r="G18" s="3">
        <f>SUM(G19:G19)</f>
        <v>0</v>
      </c>
      <c r="H18" s="75">
        <f t="shared" si="0"/>
        <v>2276900</v>
      </c>
    </row>
    <row r="19" spans="1:8" s="57" customFormat="1" ht="56.25">
      <c r="A19" s="17"/>
      <c r="B19" s="25"/>
      <c r="C19" s="24" t="s">
        <v>116</v>
      </c>
      <c r="D19" s="15" t="s">
        <v>91</v>
      </c>
      <c r="E19" s="4">
        <v>2240000</v>
      </c>
      <c r="F19" s="4">
        <v>35000</v>
      </c>
      <c r="G19" s="4">
        <v>0</v>
      </c>
      <c r="H19" s="76">
        <f t="shared" si="0"/>
        <v>2275000</v>
      </c>
    </row>
    <row r="20" spans="1:8" s="27" customFormat="1" ht="12.75">
      <c r="A20" s="16">
        <v>758</v>
      </c>
      <c r="B20" s="11"/>
      <c r="C20" s="11"/>
      <c r="D20" s="12" t="s">
        <v>82</v>
      </c>
      <c r="E20" s="3">
        <v>33240130</v>
      </c>
      <c r="F20" s="3">
        <f>SUM(F21)</f>
        <v>48521</v>
      </c>
      <c r="G20" s="3">
        <f>SUM(G21)</f>
        <v>0</v>
      </c>
      <c r="H20" s="75">
        <f aca="true" t="shared" si="1" ref="H20:H25">SUM(E20:F20,-IF(ISNUMBER(G20),G20,0))</f>
        <v>33288651</v>
      </c>
    </row>
    <row r="21" spans="1:8" s="27" customFormat="1" ht="33.75">
      <c r="A21" s="16"/>
      <c r="B21" s="30" t="s">
        <v>101</v>
      </c>
      <c r="C21" s="19"/>
      <c r="D21" s="13" t="s">
        <v>61</v>
      </c>
      <c r="E21" s="3">
        <v>27748897</v>
      </c>
      <c r="F21" s="3">
        <f>SUM(F22:F22)</f>
        <v>48521</v>
      </c>
      <c r="G21" s="3">
        <f>SUM(G22:G22)</f>
        <v>0</v>
      </c>
      <c r="H21" s="75">
        <f t="shared" si="1"/>
        <v>27797418</v>
      </c>
    </row>
    <row r="22" spans="1:8" s="27" customFormat="1" ht="21" customHeight="1">
      <c r="A22" s="17"/>
      <c r="B22" s="25"/>
      <c r="C22" s="24" t="s">
        <v>102</v>
      </c>
      <c r="D22" s="15" t="s">
        <v>64</v>
      </c>
      <c r="E22" s="4">
        <v>27748897</v>
      </c>
      <c r="F22" s="4">
        <v>48521</v>
      </c>
      <c r="G22" s="4">
        <v>0</v>
      </c>
      <c r="H22" s="76">
        <f t="shared" si="1"/>
        <v>27797418</v>
      </c>
    </row>
    <row r="23" spans="1:8" s="27" customFormat="1" ht="12.75">
      <c r="A23" s="16">
        <v>801</v>
      </c>
      <c r="B23" s="11"/>
      <c r="C23" s="11"/>
      <c r="D23" s="12" t="s">
        <v>83</v>
      </c>
      <c r="E23" s="3">
        <v>254256</v>
      </c>
      <c r="F23" s="3">
        <f>SUM(F24)</f>
        <v>185710</v>
      </c>
      <c r="G23" s="3">
        <f>SUM(G24)</f>
        <v>0</v>
      </c>
      <c r="H23" s="75">
        <f t="shared" si="1"/>
        <v>439966</v>
      </c>
    </row>
    <row r="24" spans="1:8" s="27" customFormat="1" ht="12.75">
      <c r="A24" s="16"/>
      <c r="B24" s="30" t="s">
        <v>20</v>
      </c>
      <c r="C24" s="19"/>
      <c r="D24" s="13" t="s">
        <v>24</v>
      </c>
      <c r="E24" s="3">
        <v>188370</v>
      </c>
      <c r="F24" s="3">
        <f>SUM(F25:F25)</f>
        <v>185710</v>
      </c>
      <c r="G24" s="3">
        <f>SUM(G25:G25)</f>
        <v>0</v>
      </c>
      <c r="H24" s="75">
        <f t="shared" si="1"/>
        <v>374080</v>
      </c>
    </row>
    <row r="25" spans="1:8" s="27" customFormat="1" ht="22.5">
      <c r="A25" s="17"/>
      <c r="B25" s="25"/>
      <c r="C25" s="24" t="s">
        <v>103</v>
      </c>
      <c r="D25" s="15" t="s">
        <v>114</v>
      </c>
      <c r="E25" s="4">
        <v>0</v>
      </c>
      <c r="F25" s="4">
        <v>185710</v>
      </c>
      <c r="G25" s="4">
        <v>0</v>
      </c>
      <c r="H25" s="76">
        <f t="shared" si="1"/>
        <v>185710</v>
      </c>
    </row>
    <row r="26" spans="1:8" s="27" customFormat="1" ht="12.75">
      <c r="A26" s="16">
        <v>852</v>
      </c>
      <c r="B26" s="11"/>
      <c r="C26" s="11"/>
      <c r="D26" s="12" t="s">
        <v>39</v>
      </c>
      <c r="E26" s="3">
        <v>4745779</v>
      </c>
      <c r="F26" s="3">
        <f>SUM(F27,F29)</f>
        <v>2000</v>
      </c>
      <c r="G26" s="3">
        <f>SUM(G27,G29)</f>
        <v>0</v>
      </c>
      <c r="H26" s="75">
        <f aca="true" t="shared" si="2" ref="H26:H37">SUM(E26:F26,-IF(ISNUMBER(G26),G26,0))</f>
        <v>4747779</v>
      </c>
    </row>
    <row r="27" spans="1:8" s="27" customFormat="1" ht="22.5">
      <c r="A27" s="16"/>
      <c r="B27" s="30" t="s">
        <v>117</v>
      </c>
      <c r="C27" s="19"/>
      <c r="D27" s="13" t="s">
        <v>40</v>
      </c>
      <c r="E27" s="3">
        <v>88161</v>
      </c>
      <c r="F27" s="3">
        <f>SUM(F28:F28)</f>
        <v>750</v>
      </c>
      <c r="G27" s="3">
        <f>SUM(G28:G28)</f>
        <v>0</v>
      </c>
      <c r="H27" s="75">
        <f t="shared" si="2"/>
        <v>88911</v>
      </c>
    </row>
    <row r="28" spans="1:8" s="27" customFormat="1" ht="33.75">
      <c r="A28" s="17"/>
      <c r="B28" s="25"/>
      <c r="C28" s="24" t="s">
        <v>118</v>
      </c>
      <c r="D28" s="15" t="s">
        <v>65</v>
      </c>
      <c r="E28" s="4">
        <v>0</v>
      </c>
      <c r="F28" s="4">
        <v>750</v>
      </c>
      <c r="G28" s="4">
        <v>0</v>
      </c>
      <c r="H28" s="76">
        <f t="shared" si="2"/>
        <v>750</v>
      </c>
    </row>
    <row r="29" spans="1:8" s="27" customFormat="1" ht="22.5">
      <c r="A29" s="17"/>
      <c r="B29" s="30" t="s">
        <v>119</v>
      </c>
      <c r="C29" s="19"/>
      <c r="D29" s="13" t="s">
        <v>93</v>
      </c>
      <c r="E29" s="3">
        <v>1000</v>
      </c>
      <c r="F29" s="3">
        <f>SUM(F30:F30)</f>
        <v>1250</v>
      </c>
      <c r="G29" s="3">
        <f>SUM(G30:G30)</f>
        <v>0</v>
      </c>
      <c r="H29" s="75">
        <f t="shared" si="2"/>
        <v>2250</v>
      </c>
    </row>
    <row r="30" spans="1:8" s="27" customFormat="1" ht="33.75">
      <c r="A30" s="18"/>
      <c r="B30" s="25"/>
      <c r="C30" s="24" t="s">
        <v>118</v>
      </c>
      <c r="D30" s="69" t="s">
        <v>65</v>
      </c>
      <c r="E30" s="4">
        <v>0</v>
      </c>
      <c r="F30" s="4">
        <v>1250</v>
      </c>
      <c r="G30" s="4">
        <v>0</v>
      </c>
      <c r="H30" s="76">
        <f t="shared" si="2"/>
        <v>1250</v>
      </c>
    </row>
    <row r="31" spans="1:8" s="27" customFormat="1" ht="25.5">
      <c r="A31" s="17">
        <v>854</v>
      </c>
      <c r="B31" s="11"/>
      <c r="C31" s="11"/>
      <c r="D31" s="12" t="s">
        <v>87</v>
      </c>
      <c r="E31" s="3">
        <v>550820</v>
      </c>
      <c r="F31" s="3">
        <f>SUM(F32,F34)</f>
        <v>90368</v>
      </c>
      <c r="G31" s="3">
        <f>SUM(G32,G34)</f>
        <v>0</v>
      </c>
      <c r="H31" s="75">
        <f t="shared" si="2"/>
        <v>641188</v>
      </c>
    </row>
    <row r="32" spans="1:8" s="27" customFormat="1" ht="22.5">
      <c r="A32" s="16"/>
      <c r="B32" s="30" t="s">
        <v>104</v>
      </c>
      <c r="C32" s="19"/>
      <c r="D32" s="13" t="s">
        <v>89</v>
      </c>
      <c r="E32" s="3">
        <v>0</v>
      </c>
      <c r="F32" s="3">
        <f>SUM(F33:F33)</f>
        <v>857</v>
      </c>
      <c r="G32" s="3">
        <f>SUM(G33:G33)</f>
        <v>0</v>
      </c>
      <c r="H32" s="75">
        <f t="shared" si="2"/>
        <v>857</v>
      </c>
    </row>
    <row r="33" spans="1:8" s="27" customFormat="1" ht="14.25" customHeight="1">
      <c r="A33" s="17"/>
      <c r="B33" s="25"/>
      <c r="C33" s="24" t="s">
        <v>74</v>
      </c>
      <c r="D33" s="15" t="s">
        <v>75</v>
      </c>
      <c r="E33" s="4">
        <v>0</v>
      </c>
      <c r="F33" s="4">
        <v>857</v>
      </c>
      <c r="G33" s="4">
        <v>0</v>
      </c>
      <c r="H33" s="76">
        <f t="shared" si="2"/>
        <v>857</v>
      </c>
    </row>
    <row r="34" spans="1:8" s="27" customFormat="1" ht="12.75">
      <c r="A34" s="17"/>
      <c r="B34" s="24" t="s">
        <v>105</v>
      </c>
      <c r="C34" s="19"/>
      <c r="D34" s="13" t="s">
        <v>45</v>
      </c>
      <c r="E34" s="3">
        <v>488100</v>
      </c>
      <c r="F34" s="3">
        <f>SUM(F35:F37)</f>
        <v>89511</v>
      </c>
      <c r="G34" s="3">
        <f>SUM(G35:G37)</f>
        <v>0</v>
      </c>
      <c r="H34" s="75">
        <f t="shared" si="2"/>
        <v>577611</v>
      </c>
    </row>
    <row r="35" spans="1:8" s="27" customFormat="1" ht="33.75">
      <c r="A35" s="17"/>
      <c r="B35" s="97"/>
      <c r="C35" s="34">
        <v>2130</v>
      </c>
      <c r="D35" s="69" t="s">
        <v>65</v>
      </c>
      <c r="E35" s="71">
        <v>0</v>
      </c>
      <c r="F35" s="37">
        <v>82800</v>
      </c>
      <c r="G35" s="37">
        <v>0</v>
      </c>
      <c r="H35" s="77">
        <f t="shared" si="2"/>
        <v>82800</v>
      </c>
    </row>
    <row r="36" spans="1:8" s="27" customFormat="1" ht="45">
      <c r="A36" s="17"/>
      <c r="B36" s="98"/>
      <c r="C36" s="34">
        <v>2708</v>
      </c>
      <c r="D36" s="69" t="s">
        <v>92</v>
      </c>
      <c r="E36" s="71">
        <v>331908</v>
      </c>
      <c r="F36" s="37">
        <v>4563</v>
      </c>
      <c r="G36" s="37">
        <v>0</v>
      </c>
      <c r="H36" s="77">
        <f t="shared" si="2"/>
        <v>336471</v>
      </c>
    </row>
    <row r="37" spans="1:8" s="27" customFormat="1" ht="45">
      <c r="A37" s="18"/>
      <c r="B37" s="99"/>
      <c r="C37" s="38" t="s">
        <v>59</v>
      </c>
      <c r="D37" s="69" t="s">
        <v>92</v>
      </c>
      <c r="E37" s="37">
        <v>156192</v>
      </c>
      <c r="F37" s="37">
        <v>2148</v>
      </c>
      <c r="G37" s="37">
        <v>0</v>
      </c>
      <c r="H37" s="77">
        <f t="shared" si="2"/>
        <v>158340</v>
      </c>
    </row>
    <row r="38" spans="1:8" s="27" customFormat="1" ht="12" customHeight="1">
      <c r="A38" s="40"/>
      <c r="B38" s="41"/>
      <c r="C38" s="43"/>
      <c r="D38" s="2" t="s">
        <v>9</v>
      </c>
      <c r="E38" s="4"/>
      <c r="F38" s="3">
        <f>SUM(F31,F26,F23,F20,F17,F11)</f>
        <v>362619</v>
      </c>
      <c r="G38" s="3">
        <f>SUM(G31,G26,G23,G20,G17,G11)</f>
        <v>0</v>
      </c>
      <c r="H38" s="4"/>
    </row>
    <row r="39" spans="1:8" s="27" customFormat="1" ht="12.75" customHeight="1">
      <c r="A39" s="89" t="s">
        <v>10</v>
      </c>
      <c r="B39" s="90"/>
      <c r="C39" s="90"/>
      <c r="D39" s="91"/>
      <c r="E39" s="4"/>
      <c r="F39" s="4"/>
      <c r="G39" s="4"/>
      <c r="H39" s="3">
        <f>SUM(E9,F38,-G38)</f>
        <v>57801850</v>
      </c>
    </row>
    <row r="40" spans="1:8" s="57" customFormat="1" ht="5.25" customHeight="1">
      <c r="A40" s="92"/>
      <c r="B40" s="93"/>
      <c r="C40" s="93"/>
      <c r="D40" s="93"/>
      <c r="E40" s="93"/>
      <c r="F40" s="93"/>
      <c r="G40" s="93"/>
      <c r="H40" s="94"/>
    </row>
    <row r="41" spans="1:8" s="27" customFormat="1" ht="22.5">
      <c r="A41" s="39"/>
      <c r="B41" s="39"/>
      <c r="C41" s="39"/>
      <c r="D41" s="8" t="s">
        <v>11</v>
      </c>
      <c r="E41" s="3">
        <v>62534635</v>
      </c>
      <c r="F41" s="4"/>
      <c r="G41" s="4"/>
      <c r="H41" s="4"/>
    </row>
    <row r="42" spans="1:8" s="27" customFormat="1" ht="13.5" customHeight="1">
      <c r="A42" s="39"/>
      <c r="B42" s="39"/>
      <c r="C42" s="39"/>
      <c r="D42" s="8" t="s">
        <v>12</v>
      </c>
      <c r="E42" s="4"/>
      <c r="F42" s="4"/>
      <c r="G42" s="4"/>
      <c r="H42" s="4"/>
    </row>
    <row r="43" spans="1:8" s="33" customFormat="1" ht="12.75">
      <c r="A43" s="14" t="s">
        <v>37</v>
      </c>
      <c r="B43" s="11"/>
      <c r="C43" s="11"/>
      <c r="D43" s="12" t="s">
        <v>51</v>
      </c>
      <c r="E43" s="3">
        <v>6536682</v>
      </c>
      <c r="F43" s="3">
        <f>SUM(F44)</f>
        <v>104000</v>
      </c>
      <c r="G43" s="3">
        <f>SUM(G44)</f>
        <v>104000</v>
      </c>
      <c r="H43" s="47">
        <f>SUM(E43:F43,-IF(ISNUMBER(G43),G43,0))</f>
        <v>6536682</v>
      </c>
    </row>
    <row r="44" spans="1:8" s="33" customFormat="1" ht="12.75">
      <c r="A44" s="16"/>
      <c r="B44" s="14" t="s">
        <v>99</v>
      </c>
      <c r="C44" s="11"/>
      <c r="D44" s="13" t="s">
        <v>42</v>
      </c>
      <c r="E44" s="3">
        <v>5854882</v>
      </c>
      <c r="F44" s="3">
        <f>SUM(F45:F50)</f>
        <v>104000</v>
      </c>
      <c r="G44" s="3">
        <f>SUM(G45:G50)</f>
        <v>104000</v>
      </c>
      <c r="H44" s="47">
        <f aca="true" t="shared" si="3" ref="H44:H53">SUM(E44:F44,-IF(ISNUMBER(G44),G44,0))</f>
        <v>5854882</v>
      </c>
    </row>
    <row r="45" spans="1:8" s="33" customFormat="1" ht="12.75">
      <c r="A45" s="28"/>
      <c r="B45" s="31"/>
      <c r="C45" s="34">
        <v>4210</v>
      </c>
      <c r="D45" s="45" t="s">
        <v>31</v>
      </c>
      <c r="E45" s="37">
        <v>801803</v>
      </c>
      <c r="F45" s="37">
        <v>0</v>
      </c>
      <c r="G45" s="37">
        <v>52000</v>
      </c>
      <c r="H45" s="50">
        <f t="shared" si="3"/>
        <v>749803</v>
      </c>
    </row>
    <row r="46" spans="1:8" s="33" customFormat="1" ht="12.75">
      <c r="A46" s="28"/>
      <c r="B46" s="31"/>
      <c r="C46" s="34">
        <v>4300</v>
      </c>
      <c r="D46" s="32" t="s">
        <v>28</v>
      </c>
      <c r="E46" s="37">
        <v>626595</v>
      </c>
      <c r="F46" s="37">
        <v>0</v>
      </c>
      <c r="G46" s="37">
        <v>2000</v>
      </c>
      <c r="H46" s="50">
        <f t="shared" si="3"/>
        <v>624595</v>
      </c>
    </row>
    <row r="47" spans="1:8" s="33" customFormat="1" ht="33.75">
      <c r="A47" s="28"/>
      <c r="B47" s="31"/>
      <c r="C47" s="34">
        <v>4360</v>
      </c>
      <c r="D47" s="32" t="s">
        <v>77</v>
      </c>
      <c r="E47" s="37">
        <v>70000</v>
      </c>
      <c r="F47" s="37">
        <v>0</v>
      </c>
      <c r="G47" s="37">
        <v>50000</v>
      </c>
      <c r="H47" s="50">
        <f t="shared" si="3"/>
        <v>20000</v>
      </c>
    </row>
    <row r="48" spans="1:8" s="33" customFormat="1" ht="24.75" customHeight="1">
      <c r="A48" s="28"/>
      <c r="B48" s="31"/>
      <c r="C48" s="34">
        <v>4370</v>
      </c>
      <c r="D48" s="32" t="s">
        <v>78</v>
      </c>
      <c r="E48" s="37">
        <v>18000</v>
      </c>
      <c r="F48" s="37">
        <v>52000</v>
      </c>
      <c r="G48" s="37">
        <v>0</v>
      </c>
      <c r="H48" s="50">
        <f t="shared" si="3"/>
        <v>70000</v>
      </c>
    </row>
    <row r="49" spans="1:8" s="33" customFormat="1" ht="12.75">
      <c r="A49" s="28"/>
      <c r="B49" s="31"/>
      <c r="C49" s="34">
        <v>4420</v>
      </c>
      <c r="D49" s="32" t="s">
        <v>47</v>
      </c>
      <c r="E49" s="37">
        <v>4000</v>
      </c>
      <c r="F49" s="37">
        <v>2000</v>
      </c>
      <c r="G49" s="37">
        <v>0</v>
      </c>
      <c r="H49" s="50">
        <f t="shared" si="3"/>
        <v>6000</v>
      </c>
    </row>
    <row r="50" spans="1:8" s="70" customFormat="1" ht="22.5">
      <c r="A50" s="78"/>
      <c r="B50" s="79"/>
      <c r="C50" s="34">
        <v>4750</v>
      </c>
      <c r="D50" s="32" t="s">
        <v>80</v>
      </c>
      <c r="E50" s="37">
        <v>28400</v>
      </c>
      <c r="F50" s="37">
        <v>50000</v>
      </c>
      <c r="G50" s="37">
        <v>0</v>
      </c>
      <c r="H50" s="50">
        <f t="shared" si="3"/>
        <v>78400</v>
      </c>
    </row>
    <row r="51" spans="1:8" s="70" customFormat="1" ht="38.25">
      <c r="A51" s="14" t="s">
        <v>120</v>
      </c>
      <c r="B51" s="11"/>
      <c r="C51" s="11"/>
      <c r="D51" s="12" t="s">
        <v>43</v>
      </c>
      <c r="E51" s="3">
        <v>2311800</v>
      </c>
      <c r="F51" s="3">
        <f>SUM(F52)</f>
        <v>35000</v>
      </c>
      <c r="G51" s="3">
        <f>SUM(G52)</f>
        <v>0</v>
      </c>
      <c r="H51" s="47">
        <f t="shared" si="3"/>
        <v>2346800</v>
      </c>
    </row>
    <row r="52" spans="1:8" s="70" customFormat="1" ht="22.5">
      <c r="A52" s="16"/>
      <c r="B52" s="29" t="s">
        <v>115</v>
      </c>
      <c r="C52" s="11"/>
      <c r="D52" s="13" t="s">
        <v>44</v>
      </c>
      <c r="E52" s="3">
        <v>2280000</v>
      </c>
      <c r="F52" s="3">
        <f>SUM(F53)</f>
        <v>35000</v>
      </c>
      <c r="G52" s="3">
        <f>SUM(G53)</f>
        <v>0</v>
      </c>
      <c r="H52" s="47">
        <f t="shared" si="3"/>
        <v>2315000</v>
      </c>
    </row>
    <row r="53" spans="1:8" s="70" customFormat="1" ht="12.75">
      <c r="A53" s="28"/>
      <c r="B53" s="29"/>
      <c r="C53" s="25">
        <v>4210</v>
      </c>
      <c r="D53" s="45" t="s">
        <v>31</v>
      </c>
      <c r="E53" s="4">
        <v>106000</v>
      </c>
      <c r="F53" s="4">
        <v>35000</v>
      </c>
      <c r="G53" s="4">
        <v>0</v>
      </c>
      <c r="H53" s="49">
        <f t="shared" si="3"/>
        <v>141000</v>
      </c>
    </row>
    <row r="54" spans="1:8" s="27" customFormat="1" ht="12.75">
      <c r="A54" s="29" t="s">
        <v>18</v>
      </c>
      <c r="B54" s="11"/>
      <c r="C54" s="11"/>
      <c r="D54" s="12" t="s">
        <v>19</v>
      </c>
      <c r="E54" s="3">
        <v>22949665</v>
      </c>
      <c r="F54" s="3">
        <f>SUM(F55,F61,F67,F73,F84,F95,F108,F114,F122)</f>
        <v>282676</v>
      </c>
      <c r="G54" s="3">
        <f>SUM(G55,G61,G67,G73,G84,G95,G108,G114,G122)</f>
        <v>80086</v>
      </c>
      <c r="H54" s="47">
        <f aca="true" t="shared" si="4" ref="H54:H83">SUM(E54:F54,-IF(ISNUMBER(G54),G54,0))</f>
        <v>23152255</v>
      </c>
    </row>
    <row r="55" spans="1:8" s="33" customFormat="1" ht="12.75">
      <c r="A55" s="16"/>
      <c r="B55" s="30" t="s">
        <v>49</v>
      </c>
      <c r="C55" s="11"/>
      <c r="D55" s="13" t="s">
        <v>84</v>
      </c>
      <c r="E55" s="3">
        <v>1889137</v>
      </c>
      <c r="F55" s="3">
        <f>SUM(F56:F60)</f>
        <v>19606</v>
      </c>
      <c r="G55" s="3">
        <f>SUM(G56:G60)</f>
        <v>1285</v>
      </c>
      <c r="H55" s="47">
        <f t="shared" si="4"/>
        <v>1907458</v>
      </c>
    </row>
    <row r="56" spans="1:8" s="33" customFormat="1" ht="22.5">
      <c r="A56" s="17"/>
      <c r="B56" s="30"/>
      <c r="C56" s="25">
        <v>4010</v>
      </c>
      <c r="D56" s="32" t="s">
        <v>26</v>
      </c>
      <c r="E56" s="4">
        <v>1334871</v>
      </c>
      <c r="F56" s="4">
        <v>13700</v>
      </c>
      <c r="G56" s="4">
        <v>0</v>
      </c>
      <c r="H56" s="49">
        <f t="shared" si="4"/>
        <v>1348571</v>
      </c>
    </row>
    <row r="57" spans="1:8" s="33" customFormat="1" ht="12.75">
      <c r="A57" s="17"/>
      <c r="B57" s="36"/>
      <c r="C57" s="25">
        <v>4040</v>
      </c>
      <c r="D57" s="32" t="s">
        <v>76</v>
      </c>
      <c r="E57" s="4">
        <v>105775</v>
      </c>
      <c r="F57" s="4">
        <v>0</v>
      </c>
      <c r="G57" s="4">
        <v>1285</v>
      </c>
      <c r="H57" s="49">
        <f t="shared" si="4"/>
        <v>104490</v>
      </c>
    </row>
    <row r="58" spans="1:8" s="33" customFormat="1" ht="12.75">
      <c r="A58" s="17"/>
      <c r="B58" s="36"/>
      <c r="C58" s="25">
        <v>4110</v>
      </c>
      <c r="D58" s="32" t="s">
        <v>30</v>
      </c>
      <c r="E58" s="37">
        <v>254284</v>
      </c>
      <c r="F58" s="37">
        <v>2330</v>
      </c>
      <c r="G58" s="37">
        <v>0</v>
      </c>
      <c r="H58" s="49">
        <f t="shared" si="4"/>
        <v>256614</v>
      </c>
    </row>
    <row r="59" spans="1:8" s="33" customFormat="1" ht="12.75">
      <c r="A59" s="17"/>
      <c r="B59" s="36"/>
      <c r="C59" s="19">
        <v>4120</v>
      </c>
      <c r="D59" s="32" t="s">
        <v>29</v>
      </c>
      <c r="E59" s="37">
        <v>35054</v>
      </c>
      <c r="F59" s="37">
        <v>328</v>
      </c>
      <c r="G59" s="37">
        <v>0</v>
      </c>
      <c r="H59" s="49">
        <f t="shared" si="4"/>
        <v>35382</v>
      </c>
    </row>
    <row r="60" spans="1:8" s="33" customFormat="1" ht="22.5">
      <c r="A60" s="17"/>
      <c r="B60" s="38"/>
      <c r="C60" s="19">
        <v>4440</v>
      </c>
      <c r="D60" s="32" t="s">
        <v>81</v>
      </c>
      <c r="E60" s="4">
        <v>84060</v>
      </c>
      <c r="F60" s="4">
        <v>3248</v>
      </c>
      <c r="G60" s="4">
        <v>0</v>
      </c>
      <c r="H60" s="49">
        <f t="shared" si="4"/>
        <v>87308</v>
      </c>
    </row>
    <row r="61" spans="1:8" s="33" customFormat="1" ht="12.75">
      <c r="A61" s="17"/>
      <c r="B61" s="36" t="s">
        <v>107</v>
      </c>
      <c r="C61" s="11"/>
      <c r="D61" s="13" t="s">
        <v>73</v>
      </c>
      <c r="E61" s="3">
        <v>500608</v>
      </c>
      <c r="F61" s="3">
        <f>SUM(F62:F66)</f>
        <v>5879</v>
      </c>
      <c r="G61" s="3">
        <f>SUM(G62:G66)</f>
        <v>750</v>
      </c>
      <c r="H61" s="47">
        <f aca="true" t="shared" si="5" ref="H61:H72">SUM(E61:F61,-IF(ISNUMBER(G61),G61,0))</f>
        <v>505737</v>
      </c>
    </row>
    <row r="62" spans="1:8" s="33" customFormat="1" ht="22.5">
      <c r="A62" s="17"/>
      <c r="B62" s="30"/>
      <c r="C62" s="25">
        <v>4010</v>
      </c>
      <c r="D62" s="32" t="s">
        <v>26</v>
      </c>
      <c r="E62" s="4">
        <v>339346</v>
      </c>
      <c r="F62" s="4">
        <v>4349</v>
      </c>
      <c r="G62" s="4">
        <v>0</v>
      </c>
      <c r="H62" s="49">
        <f t="shared" si="5"/>
        <v>343695</v>
      </c>
    </row>
    <row r="63" spans="1:8" s="33" customFormat="1" ht="12.75">
      <c r="A63" s="17"/>
      <c r="B63" s="36"/>
      <c r="C63" s="25">
        <v>4040</v>
      </c>
      <c r="D63" s="32" t="s">
        <v>76</v>
      </c>
      <c r="E63" s="4">
        <v>27932</v>
      </c>
      <c r="F63" s="4">
        <v>0</v>
      </c>
      <c r="G63" s="4">
        <v>750</v>
      </c>
      <c r="H63" s="49">
        <f t="shared" si="5"/>
        <v>27182</v>
      </c>
    </row>
    <row r="64" spans="1:8" s="33" customFormat="1" ht="12.75">
      <c r="A64" s="17"/>
      <c r="B64" s="36"/>
      <c r="C64" s="25">
        <v>4110</v>
      </c>
      <c r="D64" s="32" t="s">
        <v>30</v>
      </c>
      <c r="E64" s="37">
        <v>64127</v>
      </c>
      <c r="F64" s="37">
        <v>723</v>
      </c>
      <c r="G64" s="37">
        <v>0</v>
      </c>
      <c r="H64" s="49">
        <f t="shared" si="5"/>
        <v>64850</v>
      </c>
    </row>
    <row r="65" spans="1:8" s="33" customFormat="1" ht="12.75">
      <c r="A65" s="17"/>
      <c r="B65" s="36"/>
      <c r="C65" s="25">
        <v>4120</v>
      </c>
      <c r="D65" s="32" t="s">
        <v>29</v>
      </c>
      <c r="E65" s="37">
        <v>8998</v>
      </c>
      <c r="F65" s="37">
        <v>102</v>
      </c>
      <c r="G65" s="37">
        <v>0</v>
      </c>
      <c r="H65" s="49">
        <f t="shared" si="5"/>
        <v>9100</v>
      </c>
    </row>
    <row r="66" spans="1:8" s="33" customFormat="1" ht="22.5">
      <c r="A66" s="17"/>
      <c r="B66" s="38"/>
      <c r="C66" s="25">
        <v>4440</v>
      </c>
      <c r="D66" s="45" t="s">
        <v>81</v>
      </c>
      <c r="E66" s="37">
        <v>25740</v>
      </c>
      <c r="F66" s="37">
        <v>705</v>
      </c>
      <c r="G66" s="37">
        <v>0</v>
      </c>
      <c r="H66" s="50">
        <f t="shared" si="5"/>
        <v>26445</v>
      </c>
    </row>
    <row r="67" spans="1:8" s="33" customFormat="1" ht="12.75">
      <c r="A67" s="17"/>
      <c r="B67" s="38" t="s">
        <v>108</v>
      </c>
      <c r="C67" s="11"/>
      <c r="D67" s="42" t="s">
        <v>56</v>
      </c>
      <c r="E67" s="44">
        <v>1179635</v>
      </c>
      <c r="F67" s="44">
        <f>SUM(F68:F72)</f>
        <v>15755</v>
      </c>
      <c r="G67" s="44">
        <f>SUM(G68:G72)</f>
        <v>16548</v>
      </c>
      <c r="H67" s="51">
        <f t="shared" si="5"/>
        <v>1178842</v>
      </c>
    </row>
    <row r="68" spans="1:8" s="33" customFormat="1" ht="22.5">
      <c r="A68" s="17"/>
      <c r="B68" s="36"/>
      <c r="C68" s="19">
        <v>4010</v>
      </c>
      <c r="D68" s="32" t="s">
        <v>26</v>
      </c>
      <c r="E68" s="71">
        <v>802141</v>
      </c>
      <c r="F68" s="37">
        <v>10950</v>
      </c>
      <c r="G68" s="37">
        <v>0</v>
      </c>
      <c r="H68" s="49">
        <f t="shared" si="5"/>
        <v>813091</v>
      </c>
    </row>
    <row r="69" spans="1:8" s="33" customFormat="1" ht="12.75">
      <c r="A69" s="17"/>
      <c r="B69" s="36"/>
      <c r="C69" s="19">
        <v>4040</v>
      </c>
      <c r="D69" s="32" t="s">
        <v>76</v>
      </c>
      <c r="E69" s="4">
        <v>90388</v>
      </c>
      <c r="F69" s="4">
        <v>0</v>
      </c>
      <c r="G69" s="4">
        <v>16548</v>
      </c>
      <c r="H69" s="49">
        <f t="shared" si="5"/>
        <v>73840</v>
      </c>
    </row>
    <row r="70" spans="1:8" s="33" customFormat="1" ht="12.75">
      <c r="A70" s="17"/>
      <c r="B70" s="36"/>
      <c r="C70" s="19">
        <v>4110</v>
      </c>
      <c r="D70" s="32" t="s">
        <v>30</v>
      </c>
      <c r="E70" s="4">
        <v>157557</v>
      </c>
      <c r="F70" s="4">
        <v>1198</v>
      </c>
      <c r="G70" s="4">
        <v>0</v>
      </c>
      <c r="H70" s="49">
        <f t="shared" si="5"/>
        <v>158755</v>
      </c>
    </row>
    <row r="71" spans="1:8" s="33" customFormat="1" ht="12.75">
      <c r="A71" s="17"/>
      <c r="B71" s="36"/>
      <c r="C71" s="19">
        <v>4120</v>
      </c>
      <c r="D71" s="32" t="s">
        <v>29</v>
      </c>
      <c r="E71" s="4">
        <v>21776</v>
      </c>
      <c r="F71" s="4">
        <v>166</v>
      </c>
      <c r="G71" s="4">
        <v>0</v>
      </c>
      <c r="H71" s="49">
        <f t="shared" si="5"/>
        <v>21942</v>
      </c>
    </row>
    <row r="72" spans="1:8" s="33" customFormat="1" ht="22.5">
      <c r="A72" s="17"/>
      <c r="B72" s="36"/>
      <c r="C72" s="19">
        <v>4440</v>
      </c>
      <c r="D72" s="45" t="s">
        <v>81</v>
      </c>
      <c r="E72" s="4">
        <v>47936</v>
      </c>
      <c r="F72" s="4">
        <v>3441</v>
      </c>
      <c r="G72" s="4">
        <v>0</v>
      </c>
      <c r="H72" s="49">
        <f t="shared" si="5"/>
        <v>51377</v>
      </c>
    </row>
    <row r="73" spans="1:8" s="33" customFormat="1" ht="12.75">
      <c r="A73" s="17"/>
      <c r="B73" s="24" t="s">
        <v>22</v>
      </c>
      <c r="C73" s="11"/>
      <c r="D73" s="42" t="s">
        <v>23</v>
      </c>
      <c r="E73" s="44">
        <v>5760568</v>
      </c>
      <c r="F73" s="44">
        <f>SUM(F74:F83)</f>
        <v>73384</v>
      </c>
      <c r="G73" s="44">
        <f>SUM(G74:G83)</f>
        <v>12467</v>
      </c>
      <c r="H73" s="51">
        <f t="shared" si="4"/>
        <v>5821485</v>
      </c>
    </row>
    <row r="74" spans="1:8" s="33" customFormat="1" ht="22.5">
      <c r="A74" s="17"/>
      <c r="B74" s="36"/>
      <c r="C74" s="19">
        <v>4010</v>
      </c>
      <c r="D74" s="32" t="s">
        <v>26</v>
      </c>
      <c r="E74" s="44">
        <v>3773566</v>
      </c>
      <c r="F74" s="37">
        <v>48497</v>
      </c>
      <c r="G74" s="37">
        <v>0</v>
      </c>
      <c r="H74" s="49">
        <f t="shared" si="4"/>
        <v>3822063</v>
      </c>
    </row>
    <row r="75" spans="1:8" s="33" customFormat="1" ht="12.75">
      <c r="A75" s="17"/>
      <c r="B75" s="36"/>
      <c r="C75" s="19">
        <v>4040</v>
      </c>
      <c r="D75" s="32" t="s">
        <v>76</v>
      </c>
      <c r="E75" s="4">
        <v>295638</v>
      </c>
      <c r="F75" s="4">
        <v>0</v>
      </c>
      <c r="G75" s="4">
        <v>8731</v>
      </c>
      <c r="H75" s="49">
        <f t="shared" si="4"/>
        <v>286907</v>
      </c>
    </row>
    <row r="76" spans="1:8" s="33" customFormat="1" ht="12.75">
      <c r="A76" s="17"/>
      <c r="B76" s="36"/>
      <c r="C76" s="19">
        <v>4110</v>
      </c>
      <c r="D76" s="32" t="s">
        <v>30</v>
      </c>
      <c r="E76" s="4">
        <v>697140</v>
      </c>
      <c r="F76" s="4">
        <v>7634</v>
      </c>
      <c r="G76" s="4">
        <v>0</v>
      </c>
      <c r="H76" s="49">
        <f t="shared" si="4"/>
        <v>704774</v>
      </c>
    </row>
    <row r="77" spans="1:8" s="33" customFormat="1" ht="12.75">
      <c r="A77" s="17"/>
      <c r="B77" s="36"/>
      <c r="C77" s="19">
        <v>4120</v>
      </c>
      <c r="D77" s="32" t="s">
        <v>29</v>
      </c>
      <c r="E77" s="4">
        <v>98158</v>
      </c>
      <c r="F77" s="4">
        <v>3442</v>
      </c>
      <c r="G77" s="4">
        <v>0</v>
      </c>
      <c r="H77" s="49">
        <f t="shared" si="4"/>
        <v>101600</v>
      </c>
    </row>
    <row r="78" spans="1:8" s="33" customFormat="1" ht="22.5">
      <c r="A78" s="17"/>
      <c r="B78" s="36"/>
      <c r="C78" s="19">
        <v>4240</v>
      </c>
      <c r="D78" s="32" t="s">
        <v>69</v>
      </c>
      <c r="E78" s="4">
        <v>15359</v>
      </c>
      <c r="F78" s="4">
        <v>0</v>
      </c>
      <c r="G78" s="4">
        <v>700</v>
      </c>
      <c r="H78" s="49">
        <f t="shared" si="4"/>
        <v>14659</v>
      </c>
    </row>
    <row r="79" spans="1:8" s="33" customFormat="1" ht="12.75">
      <c r="A79" s="17"/>
      <c r="B79" s="36"/>
      <c r="C79" s="19">
        <v>4260</v>
      </c>
      <c r="D79" s="45" t="s">
        <v>53</v>
      </c>
      <c r="E79" s="4">
        <v>212032</v>
      </c>
      <c r="F79" s="4">
        <v>0</v>
      </c>
      <c r="G79" s="4">
        <v>2070</v>
      </c>
      <c r="H79" s="49">
        <f t="shared" si="4"/>
        <v>209962</v>
      </c>
    </row>
    <row r="80" spans="1:8" s="33" customFormat="1" ht="12.75">
      <c r="A80" s="17"/>
      <c r="B80" s="36"/>
      <c r="C80" s="19">
        <v>4300</v>
      </c>
      <c r="D80" s="32" t="s">
        <v>28</v>
      </c>
      <c r="E80" s="4">
        <v>38730</v>
      </c>
      <c r="F80" s="4">
        <v>2691</v>
      </c>
      <c r="G80" s="4">
        <v>0</v>
      </c>
      <c r="H80" s="49">
        <f t="shared" si="4"/>
        <v>41421</v>
      </c>
    </row>
    <row r="81" spans="1:8" s="33" customFormat="1" ht="12.75">
      <c r="A81" s="17"/>
      <c r="B81" s="36"/>
      <c r="C81" s="19">
        <v>4430</v>
      </c>
      <c r="D81" s="45" t="s">
        <v>34</v>
      </c>
      <c r="E81" s="4">
        <v>9903</v>
      </c>
      <c r="F81" s="4">
        <v>0</v>
      </c>
      <c r="G81" s="4">
        <v>966</v>
      </c>
      <c r="H81" s="49">
        <f t="shared" si="4"/>
        <v>8937</v>
      </c>
    </row>
    <row r="82" spans="1:8" s="33" customFormat="1" ht="22.5">
      <c r="A82" s="17"/>
      <c r="B82" s="36"/>
      <c r="C82" s="19">
        <v>4440</v>
      </c>
      <c r="D82" s="45" t="s">
        <v>81</v>
      </c>
      <c r="E82" s="4">
        <v>240007</v>
      </c>
      <c r="F82" s="4">
        <v>10775</v>
      </c>
      <c r="G82" s="4">
        <v>0</v>
      </c>
      <c r="H82" s="49">
        <f t="shared" si="4"/>
        <v>250782</v>
      </c>
    </row>
    <row r="83" spans="1:8" s="33" customFormat="1" ht="22.5">
      <c r="A83" s="17"/>
      <c r="B83" s="36"/>
      <c r="C83" s="19">
        <v>4700</v>
      </c>
      <c r="D83" s="45" t="s">
        <v>79</v>
      </c>
      <c r="E83" s="4">
        <v>4859</v>
      </c>
      <c r="F83" s="4">
        <v>345</v>
      </c>
      <c r="G83" s="4">
        <v>0</v>
      </c>
      <c r="H83" s="49">
        <f t="shared" si="4"/>
        <v>5204</v>
      </c>
    </row>
    <row r="84" spans="1:8" s="33" customFormat="1" ht="12.75">
      <c r="A84" s="17"/>
      <c r="B84" s="24" t="s">
        <v>57</v>
      </c>
      <c r="C84" s="11"/>
      <c r="D84" s="13" t="s">
        <v>58</v>
      </c>
      <c r="E84" s="3">
        <v>630016</v>
      </c>
      <c r="F84" s="3">
        <f>SUM(F85:F94)</f>
        <v>9599</v>
      </c>
      <c r="G84" s="3">
        <f>SUM(G85:G94)</f>
        <v>3434</v>
      </c>
      <c r="H84" s="47">
        <f aca="true" t="shared" si="6" ref="H84:H124">SUM(E84:F84,-IF(ISNUMBER(G84),G84,0))</f>
        <v>636181</v>
      </c>
    </row>
    <row r="85" spans="1:8" s="33" customFormat="1" ht="22.5">
      <c r="A85" s="17"/>
      <c r="B85" s="36"/>
      <c r="C85" s="25">
        <v>3020</v>
      </c>
      <c r="D85" s="32" t="s">
        <v>67</v>
      </c>
      <c r="E85" s="4">
        <v>1731</v>
      </c>
      <c r="F85" s="4">
        <v>6</v>
      </c>
      <c r="G85" s="4">
        <v>0</v>
      </c>
      <c r="H85" s="49">
        <f t="shared" si="6"/>
        <v>1737</v>
      </c>
    </row>
    <row r="86" spans="1:8" s="33" customFormat="1" ht="22.5">
      <c r="A86" s="17"/>
      <c r="B86" s="36"/>
      <c r="C86" s="25">
        <v>4010</v>
      </c>
      <c r="D86" s="32" t="s">
        <v>26</v>
      </c>
      <c r="E86" s="4">
        <v>388942</v>
      </c>
      <c r="F86" s="4">
        <v>6301</v>
      </c>
      <c r="G86" s="4">
        <v>0</v>
      </c>
      <c r="H86" s="49">
        <f t="shared" si="6"/>
        <v>395243</v>
      </c>
    </row>
    <row r="87" spans="1:8" s="33" customFormat="1" ht="12.75">
      <c r="A87" s="18"/>
      <c r="B87" s="38"/>
      <c r="C87" s="19">
        <v>4040</v>
      </c>
      <c r="D87" s="32" t="s">
        <v>76</v>
      </c>
      <c r="E87" s="4">
        <v>37127</v>
      </c>
      <c r="F87" s="4">
        <v>0</v>
      </c>
      <c r="G87" s="4">
        <v>2906</v>
      </c>
      <c r="H87" s="49">
        <f t="shared" si="6"/>
        <v>34221</v>
      </c>
    </row>
    <row r="88" spans="1:8" s="33" customFormat="1" ht="12.75">
      <c r="A88" s="16">
        <v>801</v>
      </c>
      <c r="B88" s="24" t="s">
        <v>57</v>
      </c>
      <c r="C88" s="19">
        <v>4110</v>
      </c>
      <c r="D88" s="32" t="s">
        <v>30</v>
      </c>
      <c r="E88" s="4">
        <v>72617</v>
      </c>
      <c r="F88" s="4">
        <v>1003</v>
      </c>
      <c r="G88" s="4">
        <v>0</v>
      </c>
      <c r="H88" s="49">
        <f t="shared" si="6"/>
        <v>73620</v>
      </c>
    </row>
    <row r="89" spans="1:8" s="33" customFormat="1" ht="12.75">
      <c r="A89" s="16"/>
      <c r="B89" s="36"/>
      <c r="C89" s="85">
        <v>4120</v>
      </c>
      <c r="D89" s="45" t="s">
        <v>29</v>
      </c>
      <c r="E89" s="37">
        <v>10204</v>
      </c>
      <c r="F89" s="37">
        <v>138</v>
      </c>
      <c r="G89" s="37">
        <v>0</v>
      </c>
      <c r="H89" s="50">
        <f t="shared" si="6"/>
        <v>10342</v>
      </c>
    </row>
    <row r="90" spans="1:8" s="33" customFormat="1" ht="12.75">
      <c r="A90" s="17"/>
      <c r="B90" s="36"/>
      <c r="C90" s="25">
        <v>4260</v>
      </c>
      <c r="D90" s="45" t="s">
        <v>53</v>
      </c>
      <c r="E90" s="4">
        <v>49269</v>
      </c>
      <c r="F90" s="4">
        <v>0</v>
      </c>
      <c r="G90" s="4">
        <v>360</v>
      </c>
      <c r="H90" s="49">
        <f t="shared" si="6"/>
        <v>48909</v>
      </c>
    </row>
    <row r="91" spans="1:8" s="33" customFormat="1" ht="12.75">
      <c r="A91" s="17"/>
      <c r="B91" s="36"/>
      <c r="C91" s="25">
        <v>4300</v>
      </c>
      <c r="D91" s="32" t="s">
        <v>28</v>
      </c>
      <c r="E91" s="4">
        <v>3425</v>
      </c>
      <c r="F91" s="4">
        <v>468</v>
      </c>
      <c r="G91" s="4">
        <v>0</v>
      </c>
      <c r="H91" s="49">
        <f t="shared" si="6"/>
        <v>3893</v>
      </c>
    </row>
    <row r="92" spans="1:8" s="33" customFormat="1" ht="12.75">
      <c r="A92" s="17"/>
      <c r="B92" s="36"/>
      <c r="C92" s="25">
        <v>4430</v>
      </c>
      <c r="D92" s="45" t="s">
        <v>34</v>
      </c>
      <c r="E92" s="4">
        <v>168</v>
      </c>
      <c r="F92" s="4">
        <v>0</v>
      </c>
      <c r="G92" s="4">
        <v>168</v>
      </c>
      <c r="H92" s="49">
        <f t="shared" si="6"/>
        <v>0</v>
      </c>
    </row>
    <row r="93" spans="1:8" s="33" customFormat="1" ht="22.5">
      <c r="A93" s="17"/>
      <c r="B93" s="36"/>
      <c r="C93" s="25">
        <v>4440</v>
      </c>
      <c r="D93" s="45" t="s">
        <v>81</v>
      </c>
      <c r="E93" s="4">
        <v>33442</v>
      </c>
      <c r="F93" s="4">
        <v>1623</v>
      </c>
      <c r="G93" s="4">
        <v>0</v>
      </c>
      <c r="H93" s="49">
        <f t="shared" si="6"/>
        <v>35065</v>
      </c>
    </row>
    <row r="94" spans="1:8" s="33" customFormat="1" ht="22.5">
      <c r="A94" s="17"/>
      <c r="B94" s="36"/>
      <c r="C94" s="25">
        <v>4700</v>
      </c>
      <c r="D94" s="45" t="s">
        <v>79</v>
      </c>
      <c r="E94" s="4">
        <v>400</v>
      </c>
      <c r="F94" s="4">
        <v>60</v>
      </c>
      <c r="G94" s="4">
        <v>0</v>
      </c>
      <c r="H94" s="49">
        <f t="shared" si="6"/>
        <v>460</v>
      </c>
    </row>
    <row r="95" spans="1:8" s="33" customFormat="1" ht="12.75">
      <c r="A95" s="17"/>
      <c r="B95" s="30" t="s">
        <v>20</v>
      </c>
      <c r="C95" s="11"/>
      <c r="D95" s="13" t="s">
        <v>24</v>
      </c>
      <c r="E95" s="3">
        <v>11136027</v>
      </c>
      <c r="F95" s="3">
        <f>SUM(F96:F107)</f>
        <v>122580</v>
      </c>
      <c r="G95" s="3">
        <f>SUM(G96:G107)</f>
        <v>42777</v>
      </c>
      <c r="H95" s="47">
        <f t="shared" si="6"/>
        <v>11215830</v>
      </c>
    </row>
    <row r="96" spans="1:8" s="33" customFormat="1" ht="22.5">
      <c r="A96" s="28"/>
      <c r="B96" s="29"/>
      <c r="C96" s="19">
        <v>3020</v>
      </c>
      <c r="D96" s="32" t="s">
        <v>67</v>
      </c>
      <c r="E96" s="4">
        <v>88447</v>
      </c>
      <c r="F96" s="4">
        <v>2926</v>
      </c>
      <c r="G96" s="4">
        <v>0</v>
      </c>
      <c r="H96" s="49">
        <f t="shared" si="6"/>
        <v>91373</v>
      </c>
    </row>
    <row r="97" spans="1:8" s="33" customFormat="1" ht="22.5">
      <c r="A97" s="28"/>
      <c r="B97" s="31"/>
      <c r="C97" s="34">
        <v>4010</v>
      </c>
      <c r="D97" s="45" t="s">
        <v>26</v>
      </c>
      <c r="E97" s="37">
        <v>6810410</v>
      </c>
      <c r="F97" s="37">
        <v>75245</v>
      </c>
      <c r="G97" s="37">
        <v>0</v>
      </c>
      <c r="H97" s="50">
        <f t="shared" si="6"/>
        <v>6885655</v>
      </c>
    </row>
    <row r="98" spans="1:8" s="33" customFormat="1" ht="15" customHeight="1">
      <c r="A98" s="28"/>
      <c r="B98" s="31"/>
      <c r="C98" s="19">
        <v>4040</v>
      </c>
      <c r="D98" s="32" t="s">
        <v>76</v>
      </c>
      <c r="E98" s="4">
        <v>584346</v>
      </c>
      <c r="F98" s="4">
        <v>0</v>
      </c>
      <c r="G98" s="4">
        <v>31204</v>
      </c>
      <c r="H98" s="49">
        <f t="shared" si="6"/>
        <v>553142</v>
      </c>
    </row>
    <row r="99" spans="1:8" s="33" customFormat="1" ht="12.75">
      <c r="A99" s="28"/>
      <c r="B99" s="31"/>
      <c r="C99" s="34">
        <v>4110</v>
      </c>
      <c r="D99" s="45" t="s">
        <v>30</v>
      </c>
      <c r="E99" s="37">
        <v>1252699</v>
      </c>
      <c r="F99" s="37">
        <v>12690</v>
      </c>
      <c r="G99" s="37">
        <v>0</v>
      </c>
      <c r="H99" s="50">
        <f t="shared" si="6"/>
        <v>1265389</v>
      </c>
    </row>
    <row r="100" spans="1:8" s="33" customFormat="1" ht="12.75">
      <c r="A100" s="28"/>
      <c r="B100" s="31"/>
      <c r="C100" s="19">
        <v>4120</v>
      </c>
      <c r="D100" s="32" t="s">
        <v>29</v>
      </c>
      <c r="E100" s="4">
        <v>179169</v>
      </c>
      <c r="F100" s="4">
        <v>1642</v>
      </c>
      <c r="G100" s="4">
        <v>0</v>
      </c>
      <c r="H100" s="49">
        <f t="shared" si="6"/>
        <v>180811</v>
      </c>
    </row>
    <row r="101" spans="1:8" s="33" customFormat="1" ht="12.75">
      <c r="A101" s="28"/>
      <c r="B101" s="31"/>
      <c r="C101" s="19">
        <v>4170</v>
      </c>
      <c r="D101" s="32" t="s">
        <v>25</v>
      </c>
      <c r="E101" s="4">
        <v>0</v>
      </c>
      <c r="F101" s="4">
        <v>2100</v>
      </c>
      <c r="G101" s="4">
        <v>0</v>
      </c>
      <c r="H101" s="49">
        <f t="shared" si="6"/>
        <v>2100</v>
      </c>
    </row>
    <row r="102" spans="1:8" s="33" customFormat="1" ht="22.5">
      <c r="A102" s="28"/>
      <c r="B102" s="31"/>
      <c r="C102" s="19">
        <v>4240</v>
      </c>
      <c r="D102" s="32" t="s">
        <v>69</v>
      </c>
      <c r="E102" s="4">
        <v>19589</v>
      </c>
      <c r="F102" s="4">
        <v>0</v>
      </c>
      <c r="G102" s="4">
        <v>1400</v>
      </c>
      <c r="H102" s="49">
        <f t="shared" si="6"/>
        <v>18189</v>
      </c>
    </row>
    <row r="103" spans="1:8" s="33" customFormat="1" ht="12.75">
      <c r="A103" s="28"/>
      <c r="B103" s="31"/>
      <c r="C103" s="19">
        <v>4260</v>
      </c>
      <c r="D103" s="45" t="s">
        <v>53</v>
      </c>
      <c r="E103" s="4">
        <v>566352</v>
      </c>
      <c r="F103" s="4">
        <v>0</v>
      </c>
      <c r="G103" s="4">
        <v>7107</v>
      </c>
      <c r="H103" s="49">
        <f t="shared" si="6"/>
        <v>559245</v>
      </c>
    </row>
    <row r="104" spans="1:8" s="33" customFormat="1" ht="12.75">
      <c r="A104" s="28"/>
      <c r="B104" s="31"/>
      <c r="C104" s="19">
        <v>4300</v>
      </c>
      <c r="D104" s="32" t="s">
        <v>28</v>
      </c>
      <c r="E104" s="4">
        <v>94433</v>
      </c>
      <c r="F104" s="4">
        <v>9078</v>
      </c>
      <c r="G104" s="4">
        <v>0</v>
      </c>
      <c r="H104" s="49">
        <f t="shared" si="6"/>
        <v>103511</v>
      </c>
    </row>
    <row r="105" spans="1:8" s="33" customFormat="1" ht="12.75">
      <c r="A105" s="28"/>
      <c r="B105" s="31"/>
      <c r="C105" s="19">
        <v>4430</v>
      </c>
      <c r="D105" s="45" t="s">
        <v>34</v>
      </c>
      <c r="E105" s="4">
        <v>74279</v>
      </c>
      <c r="F105" s="4">
        <v>0</v>
      </c>
      <c r="G105" s="4">
        <v>3066</v>
      </c>
      <c r="H105" s="49">
        <f t="shared" si="6"/>
        <v>71213</v>
      </c>
    </row>
    <row r="106" spans="1:8" s="33" customFormat="1" ht="22.5">
      <c r="A106" s="28"/>
      <c r="B106" s="31"/>
      <c r="C106" s="19">
        <v>4440</v>
      </c>
      <c r="D106" s="45" t="s">
        <v>81</v>
      </c>
      <c r="E106" s="4">
        <v>448127</v>
      </c>
      <c r="F106" s="4">
        <v>17804</v>
      </c>
      <c r="G106" s="4">
        <v>0</v>
      </c>
      <c r="H106" s="49">
        <f t="shared" si="6"/>
        <v>465931</v>
      </c>
    </row>
    <row r="107" spans="1:8" s="33" customFormat="1" ht="22.5">
      <c r="A107" s="28"/>
      <c r="B107" s="35"/>
      <c r="C107" s="19">
        <v>4700</v>
      </c>
      <c r="D107" s="45" t="s">
        <v>79</v>
      </c>
      <c r="E107" s="4">
        <v>4711</v>
      </c>
      <c r="F107" s="4">
        <v>1095</v>
      </c>
      <c r="G107" s="4">
        <v>0</v>
      </c>
      <c r="H107" s="49">
        <f t="shared" si="6"/>
        <v>5806</v>
      </c>
    </row>
    <row r="108" spans="1:8" s="33" customFormat="1" ht="12.75">
      <c r="A108" s="17"/>
      <c r="B108" s="36" t="s">
        <v>60</v>
      </c>
      <c r="C108" s="19"/>
      <c r="D108" s="13" t="s">
        <v>63</v>
      </c>
      <c r="E108" s="3">
        <v>722100</v>
      </c>
      <c r="F108" s="3">
        <f>SUM(F109:F113)</f>
        <v>15696</v>
      </c>
      <c r="G108" s="3">
        <f>SUM(G109:G113)</f>
        <v>154</v>
      </c>
      <c r="H108" s="47">
        <f aca="true" t="shared" si="7" ref="H108:H121">SUM(E108:F108,-IF(ISNUMBER(G108),G108,0))</f>
        <v>737642</v>
      </c>
    </row>
    <row r="109" spans="1:8" s="33" customFormat="1" ht="22.5">
      <c r="A109" s="17"/>
      <c r="B109" s="30"/>
      <c r="C109" s="19">
        <v>4010</v>
      </c>
      <c r="D109" s="32" t="s">
        <v>26</v>
      </c>
      <c r="E109" s="4">
        <v>499174</v>
      </c>
      <c r="F109" s="4">
        <v>11763</v>
      </c>
      <c r="G109" s="4">
        <v>0</v>
      </c>
      <c r="H109" s="49">
        <f t="shared" si="7"/>
        <v>510937</v>
      </c>
    </row>
    <row r="110" spans="1:8" s="33" customFormat="1" ht="12.75">
      <c r="A110" s="17"/>
      <c r="B110" s="36"/>
      <c r="C110" s="19">
        <v>4040</v>
      </c>
      <c r="D110" s="32" t="s">
        <v>76</v>
      </c>
      <c r="E110" s="4">
        <v>37546</v>
      </c>
      <c r="F110" s="4">
        <v>0</v>
      </c>
      <c r="G110" s="4">
        <v>154</v>
      </c>
      <c r="H110" s="49">
        <f t="shared" si="7"/>
        <v>37392</v>
      </c>
    </row>
    <row r="111" spans="1:8" s="33" customFormat="1" ht="12.75">
      <c r="A111" s="17"/>
      <c r="B111" s="36"/>
      <c r="C111" s="19">
        <v>4110</v>
      </c>
      <c r="D111" s="32" t="s">
        <v>30</v>
      </c>
      <c r="E111" s="4">
        <v>92844</v>
      </c>
      <c r="F111" s="4">
        <v>2043</v>
      </c>
      <c r="G111" s="4">
        <v>0</v>
      </c>
      <c r="H111" s="49">
        <f t="shared" si="7"/>
        <v>94887</v>
      </c>
    </row>
    <row r="112" spans="1:8" s="33" customFormat="1" ht="12.75">
      <c r="A112" s="17"/>
      <c r="B112" s="36"/>
      <c r="C112" s="19">
        <v>4120</v>
      </c>
      <c r="D112" s="32" t="s">
        <v>29</v>
      </c>
      <c r="E112" s="4">
        <v>12926</v>
      </c>
      <c r="F112" s="4">
        <v>237</v>
      </c>
      <c r="G112" s="4">
        <v>0</v>
      </c>
      <c r="H112" s="49">
        <f t="shared" si="7"/>
        <v>13163</v>
      </c>
    </row>
    <row r="113" spans="1:8" s="33" customFormat="1" ht="22.5">
      <c r="A113" s="17"/>
      <c r="B113" s="38"/>
      <c r="C113" s="19">
        <v>4440</v>
      </c>
      <c r="D113" s="45" t="s">
        <v>81</v>
      </c>
      <c r="E113" s="4">
        <v>34769</v>
      </c>
      <c r="F113" s="4">
        <v>1653</v>
      </c>
      <c r="G113" s="4">
        <v>0</v>
      </c>
      <c r="H113" s="49">
        <f t="shared" si="7"/>
        <v>36422</v>
      </c>
    </row>
    <row r="114" spans="1:8" s="33" customFormat="1" ht="35.25" customHeight="1">
      <c r="A114" s="17"/>
      <c r="B114" s="36" t="s">
        <v>96</v>
      </c>
      <c r="C114" s="19"/>
      <c r="D114" s="13" t="s">
        <v>32</v>
      </c>
      <c r="E114" s="3">
        <v>833206</v>
      </c>
      <c r="F114" s="3">
        <f>SUM(F115:F121)</f>
        <v>8738</v>
      </c>
      <c r="G114" s="3">
        <f>SUM(G115:G121)</f>
        <v>2671</v>
      </c>
      <c r="H114" s="47">
        <f t="shared" si="7"/>
        <v>839273</v>
      </c>
    </row>
    <row r="115" spans="1:8" s="33" customFormat="1" ht="20.25" customHeight="1">
      <c r="A115" s="17"/>
      <c r="B115" s="30"/>
      <c r="C115" s="19">
        <v>3020</v>
      </c>
      <c r="D115" s="32" t="s">
        <v>67</v>
      </c>
      <c r="E115" s="84">
        <v>5687</v>
      </c>
      <c r="F115" s="84">
        <v>0</v>
      </c>
      <c r="G115" s="84">
        <v>2000</v>
      </c>
      <c r="H115" s="49">
        <f t="shared" si="7"/>
        <v>3687</v>
      </c>
    </row>
    <row r="116" spans="1:8" s="33" customFormat="1" ht="22.5">
      <c r="A116" s="17"/>
      <c r="B116" s="36"/>
      <c r="C116" s="19">
        <v>4010</v>
      </c>
      <c r="D116" s="32" t="s">
        <v>26</v>
      </c>
      <c r="E116" s="4">
        <v>385420</v>
      </c>
      <c r="F116" s="4">
        <v>5731</v>
      </c>
      <c r="G116" s="4">
        <v>0</v>
      </c>
      <c r="H116" s="49">
        <f t="shared" si="7"/>
        <v>391151</v>
      </c>
    </row>
    <row r="117" spans="1:8" s="33" customFormat="1" ht="12.75">
      <c r="A117" s="17"/>
      <c r="B117" s="36"/>
      <c r="C117" s="19">
        <v>4040</v>
      </c>
      <c r="D117" s="32" t="s">
        <v>76</v>
      </c>
      <c r="E117" s="4">
        <v>29949</v>
      </c>
      <c r="F117" s="4">
        <v>0</v>
      </c>
      <c r="G117" s="4">
        <v>671</v>
      </c>
      <c r="H117" s="49">
        <f t="shared" si="7"/>
        <v>29278</v>
      </c>
    </row>
    <row r="118" spans="1:8" s="33" customFormat="1" ht="12.75">
      <c r="A118" s="17"/>
      <c r="B118" s="36"/>
      <c r="C118" s="34">
        <v>4110</v>
      </c>
      <c r="D118" s="45" t="s">
        <v>30</v>
      </c>
      <c r="E118" s="37">
        <v>82486</v>
      </c>
      <c r="F118" s="37">
        <v>764</v>
      </c>
      <c r="G118" s="37">
        <v>0</v>
      </c>
      <c r="H118" s="50">
        <f t="shared" si="7"/>
        <v>83250</v>
      </c>
    </row>
    <row r="119" spans="1:8" s="33" customFormat="1" ht="12.75">
      <c r="A119" s="17"/>
      <c r="B119" s="36"/>
      <c r="C119" s="19">
        <v>4120</v>
      </c>
      <c r="D119" s="32" t="s">
        <v>29</v>
      </c>
      <c r="E119" s="4">
        <v>12224</v>
      </c>
      <c r="F119" s="4">
        <v>148</v>
      </c>
      <c r="G119" s="4">
        <v>0</v>
      </c>
      <c r="H119" s="49">
        <f t="shared" si="7"/>
        <v>12372</v>
      </c>
    </row>
    <row r="120" spans="1:8" s="33" customFormat="1" ht="12.75">
      <c r="A120" s="17"/>
      <c r="B120" s="36"/>
      <c r="C120" s="34">
        <v>4300</v>
      </c>
      <c r="D120" s="32" t="s">
        <v>28</v>
      </c>
      <c r="E120" s="4">
        <v>34500</v>
      </c>
      <c r="F120" s="4">
        <v>2000</v>
      </c>
      <c r="G120" s="4">
        <v>0</v>
      </c>
      <c r="H120" s="49">
        <f t="shared" si="7"/>
        <v>36500</v>
      </c>
    </row>
    <row r="121" spans="1:8" s="33" customFormat="1" ht="22.5">
      <c r="A121" s="17"/>
      <c r="B121" s="38"/>
      <c r="C121" s="19">
        <v>4440</v>
      </c>
      <c r="D121" s="45" t="s">
        <v>81</v>
      </c>
      <c r="E121" s="4">
        <v>32319</v>
      </c>
      <c r="F121" s="4">
        <v>95</v>
      </c>
      <c r="G121" s="4">
        <v>0</v>
      </c>
      <c r="H121" s="49">
        <f t="shared" si="7"/>
        <v>32414</v>
      </c>
    </row>
    <row r="122" spans="1:8" s="33" customFormat="1" ht="22.5">
      <c r="A122" s="17"/>
      <c r="B122" s="36" t="s">
        <v>94</v>
      </c>
      <c r="C122" s="19"/>
      <c r="D122" s="13" t="s">
        <v>70</v>
      </c>
      <c r="E122" s="3">
        <v>123253</v>
      </c>
      <c r="F122" s="3">
        <f>SUM(F123:F124)</f>
        <v>11439</v>
      </c>
      <c r="G122" s="3">
        <f>SUM(G123:G124)</f>
        <v>0</v>
      </c>
      <c r="H122" s="47">
        <f t="shared" si="6"/>
        <v>134692</v>
      </c>
    </row>
    <row r="123" spans="1:8" s="33" customFormat="1" ht="12.75">
      <c r="A123" s="17"/>
      <c r="B123" s="30"/>
      <c r="C123" s="19">
        <v>4300</v>
      </c>
      <c r="D123" s="32" t="s">
        <v>28</v>
      </c>
      <c r="E123" s="4">
        <v>80006</v>
      </c>
      <c r="F123" s="4">
        <v>6091</v>
      </c>
      <c r="G123" s="4">
        <v>0</v>
      </c>
      <c r="H123" s="49">
        <f t="shared" si="6"/>
        <v>86097</v>
      </c>
    </row>
    <row r="124" spans="1:8" s="33" customFormat="1" ht="12.75">
      <c r="A124" s="18"/>
      <c r="B124" s="38"/>
      <c r="C124" s="34">
        <v>4410</v>
      </c>
      <c r="D124" s="32" t="s">
        <v>46</v>
      </c>
      <c r="E124" s="37">
        <v>2000</v>
      </c>
      <c r="F124" s="37">
        <v>5348</v>
      </c>
      <c r="G124" s="37">
        <v>0</v>
      </c>
      <c r="H124" s="49">
        <f t="shared" si="6"/>
        <v>7348</v>
      </c>
    </row>
    <row r="125" spans="1:8" s="27" customFormat="1" ht="12.75">
      <c r="A125" s="31" t="s">
        <v>21</v>
      </c>
      <c r="B125" s="18"/>
      <c r="C125" s="18"/>
      <c r="D125" s="73" t="s">
        <v>50</v>
      </c>
      <c r="E125" s="44">
        <v>7840899</v>
      </c>
      <c r="F125" s="44">
        <f>SUM(F126,F128,F132)</f>
        <v>5000</v>
      </c>
      <c r="G125" s="44">
        <f>SUM(G126,G128,G132)</f>
        <v>3000</v>
      </c>
      <c r="H125" s="51">
        <f>SUM(E125:F125,-IF(ISNUMBER(G125),G125,0))</f>
        <v>7842899</v>
      </c>
    </row>
    <row r="126" spans="1:8" s="27" customFormat="1" ht="22.5">
      <c r="A126" s="16"/>
      <c r="B126" s="24" t="s">
        <v>117</v>
      </c>
      <c r="C126" s="19"/>
      <c r="D126" s="13" t="s">
        <v>40</v>
      </c>
      <c r="E126" s="3">
        <v>1091162</v>
      </c>
      <c r="F126" s="3">
        <f>SUM(F127:F127)</f>
        <v>750</v>
      </c>
      <c r="G126" s="3">
        <f>SUM(G127:G127)</f>
        <v>0</v>
      </c>
      <c r="H126" s="47">
        <f>SUM(E126:F126,-IF(ISNUMBER(G126),G126,0))</f>
        <v>1091912</v>
      </c>
    </row>
    <row r="127" spans="1:8" s="27" customFormat="1" ht="22.5">
      <c r="A127" s="17"/>
      <c r="B127" s="38"/>
      <c r="C127" s="19">
        <v>4010</v>
      </c>
      <c r="D127" s="32" t="s">
        <v>26</v>
      </c>
      <c r="E127" s="4">
        <v>84046</v>
      </c>
      <c r="F127" s="4">
        <v>750</v>
      </c>
      <c r="G127" s="4">
        <v>0</v>
      </c>
      <c r="H127" s="49">
        <f>SUM(E127:F127,-IF(ISNUMBER(G127),G127,0))</f>
        <v>84796</v>
      </c>
    </row>
    <row r="128" spans="1:8" s="33" customFormat="1" ht="13.5" customHeight="1">
      <c r="A128" s="17"/>
      <c r="B128" s="24" t="s">
        <v>106</v>
      </c>
      <c r="C128" s="11"/>
      <c r="D128" s="13" t="s">
        <v>85</v>
      </c>
      <c r="E128" s="3">
        <v>1770100</v>
      </c>
      <c r="F128" s="3">
        <f>SUM(F129:F131)</f>
        <v>3000</v>
      </c>
      <c r="G128" s="3">
        <f>SUM(G129:G131)</f>
        <v>3000</v>
      </c>
      <c r="H128" s="47">
        <f aca="true" t="shared" si="8" ref="H128:H158">SUM(E128:F128,-IF(ISNUMBER(G128),G128,0))</f>
        <v>1770100</v>
      </c>
    </row>
    <row r="129" spans="1:8" s="33" customFormat="1" ht="12.75">
      <c r="A129" s="17"/>
      <c r="B129" s="36"/>
      <c r="C129" s="19">
        <v>3110</v>
      </c>
      <c r="D129" s="32" t="s">
        <v>48</v>
      </c>
      <c r="E129" s="4">
        <v>1745000</v>
      </c>
      <c r="F129" s="4">
        <v>0</v>
      </c>
      <c r="G129" s="4">
        <v>3000</v>
      </c>
      <c r="H129" s="49">
        <f t="shared" si="8"/>
        <v>1742000</v>
      </c>
    </row>
    <row r="130" spans="1:8" s="33" customFormat="1" ht="12.75">
      <c r="A130" s="17"/>
      <c r="B130" s="36"/>
      <c r="C130" s="19">
        <v>4110</v>
      </c>
      <c r="D130" s="32" t="s">
        <v>30</v>
      </c>
      <c r="E130" s="4">
        <v>0</v>
      </c>
      <c r="F130" s="4">
        <v>2600</v>
      </c>
      <c r="G130" s="4">
        <v>0</v>
      </c>
      <c r="H130" s="49">
        <f t="shared" si="8"/>
        <v>2600</v>
      </c>
    </row>
    <row r="131" spans="1:8" s="33" customFormat="1" ht="12.75">
      <c r="A131" s="17"/>
      <c r="B131" s="36"/>
      <c r="C131" s="25">
        <v>4120</v>
      </c>
      <c r="D131" s="82" t="s">
        <v>29</v>
      </c>
      <c r="E131" s="83">
        <v>0</v>
      </c>
      <c r="F131" s="83">
        <v>400</v>
      </c>
      <c r="G131" s="83">
        <v>0</v>
      </c>
      <c r="H131" s="48">
        <f t="shared" si="8"/>
        <v>400</v>
      </c>
    </row>
    <row r="132" spans="1:8" s="33" customFormat="1" ht="17.25" customHeight="1">
      <c r="A132" s="17"/>
      <c r="B132" s="24" t="s">
        <v>119</v>
      </c>
      <c r="C132" s="19"/>
      <c r="D132" s="13" t="s">
        <v>35</v>
      </c>
      <c r="E132" s="3">
        <v>414426</v>
      </c>
      <c r="F132" s="3">
        <f>SUM(F133:F133)</f>
        <v>1250</v>
      </c>
      <c r="G132" s="3">
        <f>SUM(G133:G133)</f>
        <v>0</v>
      </c>
      <c r="H132" s="47">
        <f t="shared" si="8"/>
        <v>415676</v>
      </c>
    </row>
    <row r="133" spans="1:8" s="33" customFormat="1" ht="16.5" customHeight="1">
      <c r="A133" s="18"/>
      <c r="B133" s="38"/>
      <c r="C133" s="19">
        <v>4010</v>
      </c>
      <c r="D133" s="32" t="s">
        <v>26</v>
      </c>
      <c r="E133" s="4">
        <v>213276</v>
      </c>
      <c r="F133" s="4">
        <v>1250</v>
      </c>
      <c r="G133" s="4">
        <v>0</v>
      </c>
      <c r="H133" s="49">
        <f t="shared" si="8"/>
        <v>214526</v>
      </c>
    </row>
    <row r="134" spans="1:8" s="33" customFormat="1" ht="38.25">
      <c r="A134" s="14" t="s">
        <v>121</v>
      </c>
      <c r="B134" s="11"/>
      <c r="C134" s="11"/>
      <c r="D134" s="12" t="s">
        <v>86</v>
      </c>
      <c r="E134" s="3">
        <v>2492126</v>
      </c>
      <c r="F134" s="3">
        <f>SUM(F135)</f>
        <v>5600</v>
      </c>
      <c r="G134" s="3">
        <f>SUM(G135)</f>
        <v>5600</v>
      </c>
      <c r="H134" s="47">
        <f aca="true" t="shared" si="9" ref="H134:H139">SUM(E134:F134,-IF(ISNUMBER(G134),G134,0))</f>
        <v>2492126</v>
      </c>
    </row>
    <row r="135" spans="1:8" s="33" customFormat="1" ht="12.75">
      <c r="A135" s="16"/>
      <c r="B135" s="38" t="s">
        <v>122</v>
      </c>
      <c r="C135" s="11"/>
      <c r="D135" s="42" t="s">
        <v>62</v>
      </c>
      <c r="E135" s="44">
        <v>2492126</v>
      </c>
      <c r="F135" s="44">
        <f>SUM(F136:F139)</f>
        <v>5600</v>
      </c>
      <c r="G135" s="44">
        <f>SUM(G136:G139)</f>
        <v>5600</v>
      </c>
      <c r="H135" s="51">
        <f t="shared" si="9"/>
        <v>2492126</v>
      </c>
    </row>
    <row r="136" spans="1:8" s="33" customFormat="1" ht="12.75">
      <c r="A136" s="17"/>
      <c r="B136" s="36"/>
      <c r="C136" s="19">
        <v>4210</v>
      </c>
      <c r="D136" s="32" t="s">
        <v>31</v>
      </c>
      <c r="E136" s="71">
        <v>76280</v>
      </c>
      <c r="F136" s="37">
        <v>0</v>
      </c>
      <c r="G136" s="37">
        <v>4600</v>
      </c>
      <c r="H136" s="49">
        <f t="shared" si="9"/>
        <v>71680</v>
      </c>
    </row>
    <row r="137" spans="1:8" s="33" customFormat="1" ht="12.75">
      <c r="A137" s="17"/>
      <c r="B137" s="36"/>
      <c r="C137" s="19">
        <v>4270</v>
      </c>
      <c r="D137" s="32" t="s">
        <v>27</v>
      </c>
      <c r="E137" s="4">
        <v>7000</v>
      </c>
      <c r="F137" s="4">
        <v>3000</v>
      </c>
      <c r="G137" s="4">
        <v>0</v>
      </c>
      <c r="H137" s="49">
        <f t="shared" si="9"/>
        <v>10000</v>
      </c>
    </row>
    <row r="138" spans="1:8" s="33" customFormat="1" ht="23.25" customHeight="1">
      <c r="A138" s="17"/>
      <c r="B138" s="36"/>
      <c r="C138" s="19">
        <v>4370</v>
      </c>
      <c r="D138" s="32" t="s">
        <v>78</v>
      </c>
      <c r="E138" s="4">
        <v>9600</v>
      </c>
      <c r="F138" s="4">
        <v>0</v>
      </c>
      <c r="G138" s="4">
        <v>1000</v>
      </c>
      <c r="H138" s="49">
        <f t="shared" si="9"/>
        <v>8600</v>
      </c>
    </row>
    <row r="139" spans="1:8" s="33" customFormat="1" ht="12.75">
      <c r="A139" s="17"/>
      <c r="B139" s="36"/>
      <c r="C139" s="25">
        <v>4430</v>
      </c>
      <c r="D139" s="82" t="s">
        <v>34</v>
      </c>
      <c r="E139" s="83">
        <v>0</v>
      </c>
      <c r="F139" s="83">
        <v>2600</v>
      </c>
      <c r="G139" s="83">
        <v>0</v>
      </c>
      <c r="H139" s="48">
        <f t="shared" si="9"/>
        <v>2600</v>
      </c>
    </row>
    <row r="140" spans="1:8" s="33" customFormat="1" ht="25.5">
      <c r="A140" s="29" t="s">
        <v>95</v>
      </c>
      <c r="B140" s="11"/>
      <c r="C140" s="11"/>
      <c r="D140" s="12" t="s">
        <v>87</v>
      </c>
      <c r="E140" s="3">
        <v>4103062</v>
      </c>
      <c r="F140" s="3">
        <f>SUM(F141,F147,F153,F159,F167,F176,F180,F182)</f>
        <v>146277</v>
      </c>
      <c r="G140" s="3">
        <f>SUM(G141,G147,G153,G159,G167,G176,G180,G182)</f>
        <v>23248</v>
      </c>
      <c r="H140" s="47">
        <f t="shared" si="8"/>
        <v>4226091</v>
      </c>
    </row>
    <row r="141" spans="1:8" s="33" customFormat="1" ht="12.75">
      <c r="A141" s="16"/>
      <c r="B141" s="30" t="s">
        <v>109</v>
      </c>
      <c r="C141" s="11"/>
      <c r="D141" s="13" t="s">
        <v>71</v>
      </c>
      <c r="E141" s="3">
        <v>70546</v>
      </c>
      <c r="F141" s="3">
        <f>SUM(F142:F146)</f>
        <v>3298</v>
      </c>
      <c r="G141" s="3">
        <f>SUM(G142:G146)</f>
        <v>261</v>
      </c>
      <c r="H141" s="47">
        <f t="shared" si="8"/>
        <v>73583</v>
      </c>
    </row>
    <row r="142" spans="1:8" s="33" customFormat="1" ht="22.5">
      <c r="A142" s="17"/>
      <c r="B142" s="30"/>
      <c r="C142" s="19">
        <v>4010</v>
      </c>
      <c r="D142" s="32" t="s">
        <v>26</v>
      </c>
      <c r="E142" s="71">
        <v>48442</v>
      </c>
      <c r="F142" s="37">
        <v>2634</v>
      </c>
      <c r="G142" s="37">
        <v>0</v>
      </c>
      <c r="H142" s="49">
        <f t="shared" si="8"/>
        <v>51076</v>
      </c>
    </row>
    <row r="143" spans="1:8" s="33" customFormat="1" ht="12.75">
      <c r="A143" s="17"/>
      <c r="B143" s="36"/>
      <c r="C143" s="19">
        <v>4040</v>
      </c>
      <c r="D143" s="32" t="s">
        <v>76</v>
      </c>
      <c r="E143" s="4">
        <v>4014</v>
      </c>
      <c r="F143" s="4">
        <v>0</v>
      </c>
      <c r="G143" s="4">
        <v>261</v>
      </c>
      <c r="H143" s="49">
        <f t="shared" si="8"/>
        <v>3753</v>
      </c>
    </row>
    <row r="144" spans="1:8" s="33" customFormat="1" ht="12.75">
      <c r="A144" s="17"/>
      <c r="B144" s="36"/>
      <c r="C144" s="19">
        <v>4110</v>
      </c>
      <c r="D144" s="32" t="s">
        <v>30</v>
      </c>
      <c r="E144" s="4">
        <v>9103</v>
      </c>
      <c r="F144" s="4">
        <v>415</v>
      </c>
      <c r="G144" s="4">
        <v>0</v>
      </c>
      <c r="H144" s="49">
        <f t="shared" si="8"/>
        <v>9518</v>
      </c>
    </row>
    <row r="145" spans="1:8" s="33" customFormat="1" ht="12.75">
      <c r="A145" s="17"/>
      <c r="B145" s="36"/>
      <c r="C145" s="34">
        <v>4120</v>
      </c>
      <c r="D145" s="45" t="s">
        <v>29</v>
      </c>
      <c r="E145" s="37">
        <v>1265</v>
      </c>
      <c r="F145" s="37">
        <v>60</v>
      </c>
      <c r="G145" s="37">
        <v>0</v>
      </c>
      <c r="H145" s="50">
        <f t="shared" si="8"/>
        <v>1325</v>
      </c>
    </row>
    <row r="146" spans="1:8" s="33" customFormat="1" ht="22.5">
      <c r="A146" s="17"/>
      <c r="B146" s="38"/>
      <c r="C146" s="19">
        <v>4440</v>
      </c>
      <c r="D146" s="45" t="s">
        <v>81</v>
      </c>
      <c r="E146" s="4">
        <v>3960</v>
      </c>
      <c r="F146" s="4">
        <v>189</v>
      </c>
      <c r="G146" s="4">
        <v>0</v>
      </c>
      <c r="H146" s="49">
        <f t="shared" si="8"/>
        <v>4149</v>
      </c>
    </row>
    <row r="147" spans="1:8" s="33" customFormat="1" ht="22.5">
      <c r="A147" s="17"/>
      <c r="B147" s="38" t="s">
        <v>110</v>
      </c>
      <c r="C147" s="11"/>
      <c r="D147" s="42" t="s">
        <v>88</v>
      </c>
      <c r="E147" s="44">
        <v>763157</v>
      </c>
      <c r="F147" s="44">
        <f>SUM(F148:F152)</f>
        <v>9407</v>
      </c>
      <c r="G147" s="44">
        <f>SUM(G148:G152)</f>
        <v>3394</v>
      </c>
      <c r="H147" s="51">
        <f t="shared" si="8"/>
        <v>769170</v>
      </c>
    </row>
    <row r="148" spans="1:8" s="33" customFormat="1" ht="22.5">
      <c r="A148" s="17"/>
      <c r="B148" s="36"/>
      <c r="C148" s="19">
        <v>4010</v>
      </c>
      <c r="D148" s="32" t="s">
        <v>26</v>
      </c>
      <c r="E148" s="71">
        <v>471507</v>
      </c>
      <c r="F148" s="37">
        <v>7876</v>
      </c>
      <c r="G148" s="37">
        <v>0</v>
      </c>
      <c r="H148" s="49">
        <f t="shared" si="8"/>
        <v>479383</v>
      </c>
    </row>
    <row r="149" spans="1:8" s="33" customFormat="1" ht="12.75">
      <c r="A149" s="17"/>
      <c r="B149" s="36"/>
      <c r="C149" s="19">
        <v>4040</v>
      </c>
      <c r="D149" s="32" t="s">
        <v>76</v>
      </c>
      <c r="E149" s="4">
        <v>37111</v>
      </c>
      <c r="F149" s="4">
        <v>0</v>
      </c>
      <c r="G149" s="4">
        <v>3394</v>
      </c>
      <c r="H149" s="49">
        <f t="shared" si="8"/>
        <v>33717</v>
      </c>
    </row>
    <row r="150" spans="1:8" s="33" customFormat="1" ht="12.75">
      <c r="A150" s="17"/>
      <c r="B150" s="36"/>
      <c r="C150" s="19">
        <v>4110</v>
      </c>
      <c r="D150" s="32" t="s">
        <v>30</v>
      </c>
      <c r="E150" s="4">
        <v>87846</v>
      </c>
      <c r="F150" s="4">
        <v>1007</v>
      </c>
      <c r="G150" s="4">
        <v>0</v>
      </c>
      <c r="H150" s="49">
        <f t="shared" si="8"/>
        <v>88853</v>
      </c>
    </row>
    <row r="151" spans="1:8" s="33" customFormat="1" ht="12.75">
      <c r="A151" s="17"/>
      <c r="B151" s="36"/>
      <c r="C151" s="19">
        <v>4120</v>
      </c>
      <c r="D151" s="32" t="s">
        <v>29</v>
      </c>
      <c r="E151" s="4">
        <v>12047</v>
      </c>
      <c r="F151" s="4">
        <v>142</v>
      </c>
      <c r="G151" s="4">
        <v>0</v>
      </c>
      <c r="H151" s="49">
        <f t="shared" si="8"/>
        <v>12189</v>
      </c>
    </row>
    <row r="152" spans="1:8" s="33" customFormat="1" ht="22.5">
      <c r="A152" s="17"/>
      <c r="B152" s="36"/>
      <c r="C152" s="19">
        <v>4440</v>
      </c>
      <c r="D152" s="45" t="s">
        <v>81</v>
      </c>
      <c r="E152" s="4">
        <v>30434</v>
      </c>
      <c r="F152" s="4">
        <v>382</v>
      </c>
      <c r="G152" s="4">
        <v>0</v>
      </c>
      <c r="H152" s="49">
        <f t="shared" si="8"/>
        <v>30816</v>
      </c>
    </row>
    <row r="153" spans="1:8" s="33" customFormat="1" ht="33.75">
      <c r="A153" s="17"/>
      <c r="B153" s="24" t="s">
        <v>111</v>
      </c>
      <c r="C153" s="11"/>
      <c r="D153" s="42" t="s">
        <v>72</v>
      </c>
      <c r="E153" s="44">
        <v>676224</v>
      </c>
      <c r="F153" s="44">
        <f>SUM(F154:F158)</f>
        <v>10253</v>
      </c>
      <c r="G153" s="44">
        <f>SUM(G154:G158)</f>
        <v>1729</v>
      </c>
      <c r="H153" s="51">
        <f t="shared" si="8"/>
        <v>684748</v>
      </c>
    </row>
    <row r="154" spans="1:8" s="33" customFormat="1" ht="22.5">
      <c r="A154" s="17"/>
      <c r="B154" s="36"/>
      <c r="C154" s="19">
        <v>4010</v>
      </c>
      <c r="D154" s="32" t="s">
        <v>26</v>
      </c>
      <c r="E154" s="71">
        <v>408174</v>
      </c>
      <c r="F154" s="37">
        <v>7470</v>
      </c>
      <c r="G154" s="37">
        <v>0</v>
      </c>
      <c r="H154" s="49">
        <f t="shared" si="8"/>
        <v>415644</v>
      </c>
    </row>
    <row r="155" spans="1:8" s="33" customFormat="1" ht="12.75">
      <c r="A155" s="17"/>
      <c r="B155" s="36"/>
      <c r="C155" s="19">
        <v>4040</v>
      </c>
      <c r="D155" s="32" t="s">
        <v>76</v>
      </c>
      <c r="E155" s="4">
        <v>32294</v>
      </c>
      <c r="F155" s="4">
        <v>0</v>
      </c>
      <c r="G155" s="4">
        <v>1729</v>
      </c>
      <c r="H155" s="49">
        <f t="shared" si="8"/>
        <v>30565</v>
      </c>
    </row>
    <row r="156" spans="1:8" s="33" customFormat="1" ht="12.75">
      <c r="A156" s="17"/>
      <c r="B156" s="36"/>
      <c r="C156" s="19">
        <v>4110</v>
      </c>
      <c r="D156" s="32" t="s">
        <v>30</v>
      </c>
      <c r="E156" s="4">
        <v>79361</v>
      </c>
      <c r="F156" s="4">
        <v>1118</v>
      </c>
      <c r="G156" s="4">
        <v>0</v>
      </c>
      <c r="H156" s="49">
        <f t="shared" si="8"/>
        <v>80479</v>
      </c>
    </row>
    <row r="157" spans="1:8" s="33" customFormat="1" ht="12.75">
      <c r="A157" s="17"/>
      <c r="B157" s="36"/>
      <c r="C157" s="19">
        <v>4120</v>
      </c>
      <c r="D157" s="32" t="s">
        <v>29</v>
      </c>
      <c r="E157" s="4">
        <v>10966</v>
      </c>
      <c r="F157" s="4">
        <v>158</v>
      </c>
      <c r="G157" s="4">
        <v>0</v>
      </c>
      <c r="H157" s="49">
        <f t="shared" si="8"/>
        <v>11124</v>
      </c>
    </row>
    <row r="158" spans="1:8" s="33" customFormat="1" ht="22.5">
      <c r="A158" s="17"/>
      <c r="B158" s="36"/>
      <c r="C158" s="19">
        <v>4440</v>
      </c>
      <c r="D158" s="45" t="s">
        <v>81</v>
      </c>
      <c r="E158" s="4">
        <v>34150</v>
      </c>
      <c r="F158" s="4">
        <v>1507</v>
      </c>
      <c r="G158" s="4">
        <v>0</v>
      </c>
      <c r="H158" s="49">
        <f t="shared" si="8"/>
        <v>35657</v>
      </c>
    </row>
    <row r="159" spans="1:8" s="33" customFormat="1" ht="22.5">
      <c r="A159" s="17"/>
      <c r="B159" s="24" t="s">
        <v>104</v>
      </c>
      <c r="C159" s="11"/>
      <c r="D159" s="42" t="s">
        <v>89</v>
      </c>
      <c r="E159" s="44">
        <v>412091</v>
      </c>
      <c r="F159" s="44">
        <f>SUM(F160:F166)</f>
        <v>6612</v>
      </c>
      <c r="G159" s="44">
        <f>SUM(G160:G166)</f>
        <v>449</v>
      </c>
      <c r="H159" s="51">
        <f aca="true" t="shared" si="10" ref="H159:H166">SUM(E159:F159,-IF(ISNUMBER(G159),G159,0))</f>
        <v>418254</v>
      </c>
    </row>
    <row r="160" spans="1:8" s="33" customFormat="1" ht="22.5">
      <c r="A160" s="17"/>
      <c r="B160" s="36"/>
      <c r="C160" s="19">
        <v>4010</v>
      </c>
      <c r="D160" s="32" t="s">
        <v>26</v>
      </c>
      <c r="E160" s="71">
        <v>241083</v>
      </c>
      <c r="F160" s="37">
        <v>3590</v>
      </c>
      <c r="G160" s="37">
        <v>0</v>
      </c>
      <c r="H160" s="49">
        <f t="shared" si="10"/>
        <v>244673</v>
      </c>
    </row>
    <row r="161" spans="1:8" s="33" customFormat="1" ht="12.75">
      <c r="A161" s="17"/>
      <c r="B161" s="36"/>
      <c r="C161" s="19">
        <v>4040</v>
      </c>
      <c r="D161" s="32" t="s">
        <v>76</v>
      </c>
      <c r="E161" s="4">
        <v>18444</v>
      </c>
      <c r="F161" s="4">
        <v>0</v>
      </c>
      <c r="G161" s="4">
        <v>449</v>
      </c>
      <c r="H161" s="49">
        <f t="shared" si="10"/>
        <v>17995</v>
      </c>
    </row>
    <row r="162" spans="1:8" s="33" customFormat="1" ht="12.75">
      <c r="A162" s="17"/>
      <c r="B162" s="36"/>
      <c r="C162" s="19">
        <v>4110</v>
      </c>
      <c r="D162" s="32" t="s">
        <v>30</v>
      </c>
      <c r="E162" s="4">
        <v>45426</v>
      </c>
      <c r="F162" s="4">
        <v>577</v>
      </c>
      <c r="G162" s="4">
        <v>0</v>
      </c>
      <c r="H162" s="49">
        <f t="shared" si="10"/>
        <v>46003</v>
      </c>
    </row>
    <row r="163" spans="1:8" s="33" customFormat="1" ht="12.75">
      <c r="A163" s="17"/>
      <c r="B163" s="36"/>
      <c r="C163" s="19">
        <v>4120</v>
      </c>
      <c r="D163" s="32" t="s">
        <v>29</v>
      </c>
      <c r="E163" s="4">
        <v>6264</v>
      </c>
      <c r="F163" s="4">
        <v>97</v>
      </c>
      <c r="G163" s="4">
        <v>0</v>
      </c>
      <c r="H163" s="49">
        <f t="shared" si="10"/>
        <v>6361</v>
      </c>
    </row>
    <row r="164" spans="1:8" s="33" customFormat="1" ht="12.75">
      <c r="A164" s="17"/>
      <c r="B164" s="36"/>
      <c r="C164" s="19">
        <v>4270</v>
      </c>
      <c r="D164" s="32" t="s">
        <v>27</v>
      </c>
      <c r="E164" s="4">
        <v>32000</v>
      </c>
      <c r="F164" s="4">
        <v>1020</v>
      </c>
      <c r="G164" s="4">
        <v>0</v>
      </c>
      <c r="H164" s="49">
        <f t="shared" si="10"/>
        <v>33020</v>
      </c>
    </row>
    <row r="165" spans="1:8" s="33" customFormat="1" ht="22.5">
      <c r="A165" s="17"/>
      <c r="B165" s="36"/>
      <c r="C165" s="19">
        <v>4440</v>
      </c>
      <c r="D165" s="45" t="s">
        <v>81</v>
      </c>
      <c r="E165" s="4">
        <v>14035</v>
      </c>
      <c r="F165" s="4">
        <v>471</v>
      </c>
      <c r="G165" s="4">
        <v>0</v>
      </c>
      <c r="H165" s="49">
        <f t="shared" si="10"/>
        <v>14506</v>
      </c>
    </row>
    <row r="166" spans="1:8" s="33" customFormat="1" ht="22.5">
      <c r="A166" s="17"/>
      <c r="B166" s="36"/>
      <c r="C166" s="19">
        <v>4750</v>
      </c>
      <c r="D166" s="45" t="s">
        <v>80</v>
      </c>
      <c r="E166" s="37">
        <v>1500</v>
      </c>
      <c r="F166" s="37">
        <v>857</v>
      </c>
      <c r="G166" s="37">
        <v>0</v>
      </c>
      <c r="H166" s="50">
        <f t="shared" si="10"/>
        <v>2357</v>
      </c>
    </row>
    <row r="167" spans="1:8" s="33" customFormat="1" ht="12.75">
      <c r="A167" s="17"/>
      <c r="B167" s="24" t="s">
        <v>112</v>
      </c>
      <c r="C167" s="11"/>
      <c r="D167" s="42" t="s">
        <v>54</v>
      </c>
      <c r="E167" s="44">
        <v>1518891</v>
      </c>
      <c r="F167" s="44">
        <f>SUM(F168:F175)</f>
        <v>27096</v>
      </c>
      <c r="G167" s="44">
        <f>SUM(G168:G175)</f>
        <v>16438</v>
      </c>
      <c r="H167" s="51">
        <f aca="true" t="shared" si="11" ref="H167:H179">SUM(E167:F167,-IF(ISNUMBER(G167),G167,0))</f>
        <v>1529549</v>
      </c>
    </row>
    <row r="168" spans="1:8" s="33" customFormat="1" ht="22.5">
      <c r="A168" s="17"/>
      <c r="B168" s="36"/>
      <c r="C168" s="19">
        <v>3020</v>
      </c>
      <c r="D168" s="32" t="s">
        <v>67</v>
      </c>
      <c r="E168" s="37">
        <v>7192</v>
      </c>
      <c r="F168" s="37">
        <v>169</v>
      </c>
      <c r="G168" s="37">
        <v>0</v>
      </c>
      <c r="H168" s="49">
        <f t="shared" si="11"/>
        <v>7361</v>
      </c>
    </row>
    <row r="169" spans="1:8" s="33" customFormat="1" ht="22.5">
      <c r="A169" s="17"/>
      <c r="B169" s="36"/>
      <c r="C169" s="19">
        <v>4010</v>
      </c>
      <c r="D169" s="32" t="s">
        <v>26</v>
      </c>
      <c r="E169" s="71">
        <v>811207</v>
      </c>
      <c r="F169" s="37">
        <v>10481</v>
      </c>
      <c r="G169" s="37">
        <v>0</v>
      </c>
      <c r="H169" s="49">
        <f t="shared" si="11"/>
        <v>821688</v>
      </c>
    </row>
    <row r="170" spans="1:8" s="33" customFormat="1" ht="12.75">
      <c r="A170" s="17"/>
      <c r="B170" s="36"/>
      <c r="C170" s="19">
        <v>4040</v>
      </c>
      <c r="D170" s="32" t="s">
        <v>76</v>
      </c>
      <c r="E170" s="4">
        <v>67780</v>
      </c>
      <c r="F170" s="4">
        <v>0</v>
      </c>
      <c r="G170" s="4">
        <v>2638</v>
      </c>
      <c r="H170" s="49">
        <f t="shared" si="11"/>
        <v>65142</v>
      </c>
    </row>
    <row r="171" spans="1:8" s="33" customFormat="1" ht="12.75">
      <c r="A171" s="17"/>
      <c r="B171" s="36"/>
      <c r="C171" s="19">
        <v>4110</v>
      </c>
      <c r="D171" s="32" t="s">
        <v>30</v>
      </c>
      <c r="E171" s="4">
        <v>151935</v>
      </c>
      <c r="F171" s="4">
        <v>1479</v>
      </c>
      <c r="G171" s="4">
        <v>0</v>
      </c>
      <c r="H171" s="49">
        <f t="shared" si="11"/>
        <v>153414</v>
      </c>
    </row>
    <row r="172" spans="1:8" s="33" customFormat="1" ht="12.75">
      <c r="A172" s="17"/>
      <c r="B172" s="36"/>
      <c r="C172" s="19">
        <v>4120</v>
      </c>
      <c r="D172" s="32" t="s">
        <v>29</v>
      </c>
      <c r="E172" s="4">
        <v>21371</v>
      </c>
      <c r="F172" s="4">
        <v>235</v>
      </c>
      <c r="G172" s="4">
        <v>0</v>
      </c>
      <c r="H172" s="49">
        <f t="shared" si="11"/>
        <v>21606</v>
      </c>
    </row>
    <row r="173" spans="1:8" s="33" customFormat="1" ht="12.75">
      <c r="A173" s="17"/>
      <c r="B173" s="36"/>
      <c r="C173" s="19">
        <v>4260</v>
      </c>
      <c r="D173" s="45" t="s">
        <v>53</v>
      </c>
      <c r="E173" s="4">
        <v>286189</v>
      </c>
      <c r="F173" s="4">
        <v>0</v>
      </c>
      <c r="G173" s="4">
        <v>13800</v>
      </c>
      <c r="H173" s="49">
        <f t="shared" si="11"/>
        <v>272389</v>
      </c>
    </row>
    <row r="174" spans="1:8" s="33" customFormat="1" ht="12.75">
      <c r="A174" s="17"/>
      <c r="B174" s="36"/>
      <c r="C174" s="19">
        <v>4300</v>
      </c>
      <c r="D174" s="32" t="s">
        <v>28</v>
      </c>
      <c r="E174" s="4">
        <v>25095</v>
      </c>
      <c r="F174" s="4">
        <v>13800</v>
      </c>
      <c r="G174" s="4">
        <v>0</v>
      </c>
      <c r="H174" s="49">
        <f t="shared" si="11"/>
        <v>38895</v>
      </c>
    </row>
    <row r="175" spans="1:8" s="33" customFormat="1" ht="22.5">
      <c r="A175" s="17"/>
      <c r="B175" s="38"/>
      <c r="C175" s="19">
        <v>4440</v>
      </c>
      <c r="D175" s="45" t="s">
        <v>81</v>
      </c>
      <c r="E175" s="4">
        <v>56652</v>
      </c>
      <c r="F175" s="4">
        <v>932</v>
      </c>
      <c r="G175" s="4">
        <v>0</v>
      </c>
      <c r="H175" s="49">
        <f t="shared" si="11"/>
        <v>57584</v>
      </c>
    </row>
    <row r="176" spans="1:8" s="33" customFormat="1" ht="12.75">
      <c r="A176" s="17"/>
      <c r="B176" s="24" t="s">
        <v>105</v>
      </c>
      <c r="C176" s="11"/>
      <c r="D176" s="13" t="s">
        <v>45</v>
      </c>
      <c r="E176" s="3">
        <v>500100</v>
      </c>
      <c r="F176" s="3">
        <f>SUM(F177:F179)</f>
        <v>89511</v>
      </c>
      <c r="G176" s="3">
        <f>SUM(G177:G179)</f>
        <v>0</v>
      </c>
      <c r="H176" s="47">
        <f t="shared" si="11"/>
        <v>589611</v>
      </c>
    </row>
    <row r="177" spans="1:8" s="33" customFormat="1" ht="12.75">
      <c r="A177" s="18"/>
      <c r="B177" s="38"/>
      <c r="C177" s="34">
        <v>3240</v>
      </c>
      <c r="D177" s="45" t="s">
        <v>68</v>
      </c>
      <c r="E177" s="37">
        <v>0</v>
      </c>
      <c r="F177" s="37">
        <v>82800</v>
      </c>
      <c r="G177" s="37">
        <v>0</v>
      </c>
      <c r="H177" s="50">
        <f t="shared" si="11"/>
        <v>82800</v>
      </c>
    </row>
    <row r="178" spans="1:8" s="33" customFormat="1" ht="12.75">
      <c r="A178" s="11">
        <v>854</v>
      </c>
      <c r="B178" s="24" t="s">
        <v>105</v>
      </c>
      <c r="C178" s="19">
        <v>4308</v>
      </c>
      <c r="D178" s="32" t="s">
        <v>28</v>
      </c>
      <c r="E178" s="4">
        <v>7140</v>
      </c>
      <c r="F178" s="4">
        <v>4563</v>
      </c>
      <c r="G178" s="4">
        <v>0</v>
      </c>
      <c r="H178" s="49">
        <f t="shared" si="11"/>
        <v>11703</v>
      </c>
    </row>
    <row r="179" spans="1:8" s="33" customFormat="1" ht="12.75">
      <c r="A179" s="17"/>
      <c r="B179" s="36"/>
      <c r="C179" s="34">
        <v>4309</v>
      </c>
      <c r="D179" s="45" t="s">
        <v>28</v>
      </c>
      <c r="E179" s="52">
        <v>3360</v>
      </c>
      <c r="F179" s="37">
        <v>2148</v>
      </c>
      <c r="G179" s="37">
        <v>0</v>
      </c>
      <c r="H179" s="50">
        <f t="shared" si="11"/>
        <v>5508</v>
      </c>
    </row>
    <row r="180" spans="1:8" s="33" customFormat="1" ht="22.5">
      <c r="A180" s="17"/>
      <c r="B180" s="24" t="s">
        <v>113</v>
      </c>
      <c r="C180" s="11"/>
      <c r="D180" s="42" t="s">
        <v>90</v>
      </c>
      <c r="E180" s="44">
        <v>138828</v>
      </c>
      <c r="F180" s="44">
        <f>SUM(F181)</f>
        <v>0</v>
      </c>
      <c r="G180" s="44">
        <f>SUM(G181)</f>
        <v>877</v>
      </c>
      <c r="H180" s="51">
        <f>SUM(E180:F180,-IF(ISNUMBER(G180),G180,0))</f>
        <v>137951</v>
      </c>
    </row>
    <row r="181" spans="1:8" s="33" customFormat="1" ht="12.75">
      <c r="A181" s="17"/>
      <c r="B181" s="36"/>
      <c r="C181" s="25">
        <v>4040</v>
      </c>
      <c r="D181" s="80" t="s">
        <v>76</v>
      </c>
      <c r="E181" s="81">
        <v>4720</v>
      </c>
      <c r="F181" s="81">
        <v>0</v>
      </c>
      <c r="G181" s="81">
        <v>877</v>
      </c>
      <c r="H181" s="48">
        <f>SUM(E181:F181,-IF(ISNUMBER(G181),G181,0))</f>
        <v>3843</v>
      </c>
    </row>
    <row r="182" spans="1:8" s="33" customFormat="1" ht="22.5">
      <c r="A182" s="17"/>
      <c r="B182" s="24" t="s">
        <v>123</v>
      </c>
      <c r="C182" s="11"/>
      <c r="D182" s="13" t="s">
        <v>70</v>
      </c>
      <c r="E182" s="3">
        <v>13216</v>
      </c>
      <c r="F182" s="3">
        <f>SUM(F183:F184)</f>
        <v>100</v>
      </c>
      <c r="G182" s="3">
        <f>SUM(G183:G184)</f>
        <v>100</v>
      </c>
      <c r="H182" s="47">
        <f>SUM(E182:F182,-IF(ISNUMBER(G182),G182,0))</f>
        <v>13216</v>
      </c>
    </row>
    <row r="183" spans="1:8" s="33" customFormat="1" ht="12.75">
      <c r="A183" s="17"/>
      <c r="B183" s="36"/>
      <c r="C183" s="34">
        <v>4300</v>
      </c>
      <c r="D183" s="32" t="s">
        <v>28</v>
      </c>
      <c r="E183" s="37">
        <v>10816</v>
      </c>
      <c r="F183" s="37">
        <v>100</v>
      </c>
      <c r="G183" s="37">
        <v>0</v>
      </c>
      <c r="H183" s="50">
        <f>SUM(E183:F183,-IF(ISNUMBER(G183),G183,0))</f>
        <v>10916</v>
      </c>
    </row>
    <row r="184" spans="1:8" s="33" customFormat="1" ht="12.75">
      <c r="A184" s="18"/>
      <c r="B184" s="36"/>
      <c r="C184" s="34">
        <v>4410</v>
      </c>
      <c r="D184" s="32" t="s">
        <v>46</v>
      </c>
      <c r="E184" s="37">
        <v>100</v>
      </c>
      <c r="F184" s="37">
        <v>0</v>
      </c>
      <c r="G184" s="37">
        <v>100</v>
      </c>
      <c r="H184" s="50">
        <f>SUM(E184:F184,-IF(ISNUMBER(G184),G184,0))</f>
        <v>0</v>
      </c>
    </row>
    <row r="185" spans="1:8" s="27" customFormat="1" ht="12.75">
      <c r="A185" s="74"/>
      <c r="B185" s="26"/>
      <c r="C185" s="26"/>
      <c r="D185" s="72" t="s">
        <v>13</v>
      </c>
      <c r="E185" s="4"/>
      <c r="F185" s="3">
        <f>SUM(F140,F125,F54,F43,F134,F51)</f>
        <v>578553</v>
      </c>
      <c r="G185" s="3">
        <f>SUM(G140,G125,G54,G43,G134,G51)</f>
        <v>215934</v>
      </c>
      <c r="H185" s="4"/>
    </row>
    <row r="186" spans="1:8" s="27" customFormat="1" ht="12.75">
      <c r="A186" s="86" t="s">
        <v>15</v>
      </c>
      <c r="B186" s="87"/>
      <c r="C186" s="87"/>
      <c r="D186" s="88"/>
      <c r="E186" s="4"/>
      <c r="F186" s="4"/>
      <c r="G186" s="4"/>
      <c r="H186" s="3">
        <f>SUM(E41,F185,-G185)</f>
        <v>62897254</v>
      </c>
    </row>
    <row r="187" spans="1:8" s="66" customFormat="1" ht="12.75">
      <c r="A187" s="21"/>
      <c r="B187" s="21"/>
      <c r="C187" s="21"/>
      <c r="D187" s="21"/>
      <c r="E187" s="20"/>
      <c r="F187" s="20"/>
      <c r="G187" s="20"/>
      <c r="H187" s="20"/>
    </row>
    <row r="188" spans="5:8" s="66" customFormat="1" ht="12.75">
      <c r="E188" s="67"/>
      <c r="F188" s="67"/>
      <c r="G188" s="67"/>
      <c r="H188" s="20"/>
    </row>
    <row r="189" spans="6:8" s="66" customFormat="1" ht="12.75">
      <c r="F189" s="68"/>
      <c r="G189" s="68"/>
      <c r="H189" s="21"/>
    </row>
    <row r="190" s="66" customFormat="1" ht="12.75">
      <c r="H190" s="21"/>
    </row>
    <row r="191" s="66" customFormat="1" ht="12.75">
      <c r="H191" s="21"/>
    </row>
    <row r="192" spans="6:8" s="66" customFormat="1" ht="12.75">
      <c r="F192" s="67"/>
      <c r="G192" s="67"/>
      <c r="H192" s="21"/>
    </row>
    <row r="193" s="66" customFormat="1" ht="12.75">
      <c r="H193" s="21"/>
    </row>
    <row r="194" s="66" customFormat="1" ht="12.75">
      <c r="H194" s="21"/>
    </row>
    <row r="195" s="66" customFormat="1" ht="12.75">
      <c r="H195" s="21"/>
    </row>
    <row r="196" s="66" customFormat="1" ht="12.75">
      <c r="H196" s="21"/>
    </row>
    <row r="197" s="66" customFormat="1" ht="12.75">
      <c r="H197" s="21"/>
    </row>
    <row r="198" s="66" customFormat="1" ht="12.75">
      <c r="H198" s="21"/>
    </row>
    <row r="199" s="66" customFormat="1" ht="12.75">
      <c r="H199" s="21"/>
    </row>
    <row r="200" s="66" customFormat="1" ht="12.75">
      <c r="H200" s="21"/>
    </row>
    <row r="201" s="66" customFormat="1" ht="12.75">
      <c r="H201" s="21"/>
    </row>
    <row r="202" s="66" customFormat="1" ht="12.75">
      <c r="H202" s="21"/>
    </row>
    <row r="203" s="66" customFormat="1" ht="12.75">
      <c r="H203" s="21"/>
    </row>
    <row r="204" s="66" customFormat="1" ht="12.75">
      <c r="H204" s="21"/>
    </row>
    <row r="205" s="66" customFormat="1" ht="12.75">
      <c r="H205" s="21"/>
    </row>
    <row r="206" s="66" customFormat="1" ht="12.75">
      <c r="H206" s="21"/>
    </row>
    <row r="207" s="66" customFormat="1" ht="12.75">
      <c r="H207" s="21"/>
    </row>
    <row r="208" s="66" customFormat="1" ht="12.75">
      <c r="H208" s="21"/>
    </row>
    <row r="209" s="66" customFormat="1" ht="12.75">
      <c r="H209" s="21"/>
    </row>
    <row r="210" s="66" customFormat="1" ht="12.75">
      <c r="H210" s="21"/>
    </row>
    <row r="211" s="66" customFormat="1" ht="12.75">
      <c r="H211" s="21"/>
    </row>
    <row r="212" s="66" customFormat="1" ht="12.75">
      <c r="H212" s="21"/>
    </row>
    <row r="213" s="66" customFormat="1" ht="12.75">
      <c r="H213" s="21"/>
    </row>
    <row r="214" s="66" customFormat="1" ht="12.75">
      <c r="H214" s="21"/>
    </row>
  </sheetData>
  <mergeCells count="5">
    <mergeCell ref="A186:D186"/>
    <mergeCell ref="A39:D39"/>
    <mergeCell ref="A40:H40"/>
    <mergeCell ref="A5:H5"/>
    <mergeCell ref="B35:B37"/>
  </mergeCells>
  <printOptions/>
  <pageMargins left="0.6" right="0.24" top="0.36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2007-04-18T10:51:36Z</cp:lastPrinted>
  <dcterms:created xsi:type="dcterms:W3CDTF">2004-06-11T06:37:11Z</dcterms:created>
  <dcterms:modified xsi:type="dcterms:W3CDTF">2007-04-24T06:26:30Z</dcterms:modified>
  <cp:category/>
  <cp:version/>
  <cp:contentType/>
  <cp:contentStatus/>
</cp:coreProperties>
</file>