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920" windowHeight="6030" activeTab="0"/>
  </bookViews>
  <sheets>
    <sheet name="zał nr 5" sheetId="1" r:id="rId1"/>
  </sheets>
  <definedNames>
    <definedName name="_xlnm.Print_Titles" localSheetId="0">'zał nr 5'!$8:$11</definedName>
  </definedNames>
  <calcPr fullCalcOnLoad="1"/>
</workbook>
</file>

<file path=xl/sharedStrings.xml><?xml version="1.0" encoding="utf-8"?>
<sst xmlns="http://schemas.openxmlformats.org/spreadsheetml/2006/main" count="383" uniqueCount="110">
  <si>
    <t xml:space="preserve">     WYDATKI INWESTYCYJNE POWIATU W ROKU BUDŻETOWYM ORAZ WYDATKI  </t>
  </si>
  <si>
    <t xml:space="preserve"> ZWIĄZANE Z REALIZACJĄ WIELOLETNICH PROGRAMÓW INWESTYCYJNYCH</t>
  </si>
  <si>
    <t>w  zł</t>
  </si>
  <si>
    <t>Dział</t>
  </si>
  <si>
    <t>Rozdział</t>
  </si>
  <si>
    <t>Lp.</t>
  </si>
  <si>
    <t>Nazwa zadania inwestycyjnego</t>
  </si>
  <si>
    <t>Lata realizacji</t>
  </si>
  <si>
    <t>Planowane łaczne nakłady finansowe</t>
  </si>
  <si>
    <t>Nakłady poniesione do 31.XII.2002</t>
  </si>
  <si>
    <t>Pozostałe nakłady do poniesienia (9+15+16)</t>
  </si>
  <si>
    <t>PLANOWANE NAKŁADY</t>
  </si>
  <si>
    <t>Jednostka organizacyjna realizująca zadanie</t>
  </si>
  <si>
    <t>Wydatki roku 2003</t>
  </si>
  <si>
    <t>ŹRÓDŁA FINANSOWANIA</t>
  </si>
  <si>
    <t>Wydatki Budżetu 2004</t>
  </si>
  <si>
    <t>Wydatki Budżetu Lata następne</t>
  </si>
  <si>
    <t>Środki własne</t>
  </si>
  <si>
    <t>Kredyty i pożyczki</t>
  </si>
  <si>
    <t>Emisja obligacji</t>
  </si>
  <si>
    <t>F-sze Europ.</t>
  </si>
  <si>
    <t>Środki z innych źródeł</t>
  </si>
  <si>
    <t>TRANSPORT I ŁĄCZNOŚĆ</t>
  </si>
  <si>
    <t>1.</t>
  </si>
  <si>
    <t xml:space="preserve"> 2001-2007</t>
  </si>
  <si>
    <t>-</t>
  </si>
  <si>
    <t>PZD Iława</t>
  </si>
  <si>
    <t>2.</t>
  </si>
  <si>
    <t xml:space="preserve"> 2000-2005</t>
  </si>
  <si>
    <t>3.</t>
  </si>
  <si>
    <t xml:space="preserve"> 2002-2005</t>
  </si>
  <si>
    <t>4.</t>
  </si>
  <si>
    <t xml:space="preserve"> 2001-2006</t>
  </si>
  <si>
    <t>5.</t>
  </si>
  <si>
    <t>2002-2003</t>
  </si>
  <si>
    <t>6.</t>
  </si>
  <si>
    <t>2002-2005</t>
  </si>
  <si>
    <t>7.</t>
  </si>
  <si>
    <t>8.</t>
  </si>
  <si>
    <t>Utworzenie Powiatowego Centrum Zintegrowanego Ratownictwa na bazie PPSP w Iławie</t>
  </si>
  <si>
    <t xml:space="preserve"> 2001-2003</t>
  </si>
  <si>
    <t>Pow. Komenda PSP w Iławie</t>
  </si>
  <si>
    <t>OŚWIATA I WYCHOWANIE</t>
  </si>
  <si>
    <t>9.</t>
  </si>
  <si>
    <t>ZS Lubawa</t>
  </si>
  <si>
    <t>OPIEKA SPOŁECZNA</t>
  </si>
  <si>
    <t>10.</t>
  </si>
  <si>
    <t>2000-2004</t>
  </si>
  <si>
    <t>DPS Lubawa</t>
  </si>
  <si>
    <t>EDUKACYJNA OPIEKA WYCHOWAWCZA</t>
  </si>
  <si>
    <t>11.</t>
  </si>
  <si>
    <t>Modernizacja kuchni w internacie przy ZS im. Boh. Września w Iławie</t>
  </si>
  <si>
    <t>ZS im. Bohaterów Września Iława</t>
  </si>
  <si>
    <t>RAZEM ZADANIA INWESTYCYJNE</t>
  </si>
  <si>
    <t xml:space="preserve">              ZAKUPY INWESTYCYJNE,  </t>
  </si>
  <si>
    <t>ADMINISTRACJA PUBLICZNA</t>
  </si>
  <si>
    <t>Zakup komputerów i oprogramowania</t>
  </si>
  <si>
    <t>Starostwo Powiatowe</t>
  </si>
  <si>
    <t>Wyposażenie i sprzęt łączności powiatowego stanowiska kierowania</t>
  </si>
  <si>
    <t>Zakup samochodu osobowego</t>
  </si>
  <si>
    <t>Zestaw komputerowy</t>
  </si>
  <si>
    <t>PCPR Iława</t>
  </si>
  <si>
    <t>RAZEM ZAKUPY INWESTYCYJNE</t>
  </si>
  <si>
    <t xml:space="preserve">                DOTACJE NA ZADANIA INWESTYCYJNE SŁUŻBY ZDROWIA</t>
  </si>
  <si>
    <t>OCHRONA ZDROWIA</t>
  </si>
  <si>
    <t>RAZEM DOTACJE NA ZADANIA INWESTYCYJNE</t>
  </si>
  <si>
    <t>OGÓŁEM WYDATKI MAJĄTKOWE</t>
  </si>
  <si>
    <t>Modernizacja drogi Lipowy Dwór-Wola Kamieńska odcinek Lipowy Dwór-Szałkowo dł. 3,5 km</t>
  </si>
  <si>
    <t>Modernizacja drogi Złotowo-Lubstyn dł. 2,5 km</t>
  </si>
  <si>
    <t>Budowa chodnika wraz z kanalizacją deszczową m. Zalewo, droga Zalewo-Bajdy</t>
  </si>
  <si>
    <t>2002-2006</t>
  </si>
  <si>
    <t>Budowa chodnika i kanalizacji burzowej przy drodze Kisielice-Piotrowice</t>
  </si>
  <si>
    <t>Modernizacja drogi Prątnica-Omule-Złotowo w miejscowości Omule dł. 550 m.</t>
  </si>
  <si>
    <t>2003-2007</t>
  </si>
  <si>
    <t>Modernizacja mostu w Jerzwałdzie droga Zalewo-Susz     ( 2003 - dokumentacja)</t>
  </si>
  <si>
    <t>2003-2004</t>
  </si>
  <si>
    <t>Budowa sali gimnastycznej                                    w Lubawie</t>
  </si>
  <si>
    <t>12.</t>
  </si>
  <si>
    <t xml:space="preserve">Budowa DPS Lubawa- Oddział Iława II etap </t>
  </si>
  <si>
    <t>13.</t>
  </si>
  <si>
    <t xml:space="preserve">Zestaw komputerowy </t>
  </si>
  <si>
    <t>Zakup kserokopiarki</t>
  </si>
  <si>
    <t xml:space="preserve">BEZPIECZEŃSTWO PUBLICZNE                    </t>
  </si>
  <si>
    <t>Wyposaż. do kuchni w internacie</t>
  </si>
  <si>
    <t>OGÓŁEM WYDATKI INWESTYCYJNE</t>
  </si>
  <si>
    <t xml:space="preserve">Szpital Powiatowy Iława                  </t>
  </si>
  <si>
    <t>Szpital Opieki w Lubawie</t>
  </si>
  <si>
    <t>Dokończenie remontu sanitariatów</t>
  </si>
  <si>
    <t>Budowa chodnika i ścieżki rowerowej w m. Fijewo</t>
  </si>
  <si>
    <t>Utworzenie Oddziału Ratownictwa        I etap</t>
  </si>
  <si>
    <t>BEZPIECZEŃSTWO PUBLICZNE I OCHRONA PRZECIWPOŻAROWA</t>
  </si>
  <si>
    <t>Rady Powiatu Iławskiego</t>
  </si>
  <si>
    <t>EDUKACYJNA OPIEKA WYCH.</t>
  </si>
  <si>
    <t>14.</t>
  </si>
  <si>
    <t>Modernizacja systemu grzewczego - przyłączenie do sieci miejskiej</t>
  </si>
  <si>
    <t>Zespół Szkół Ogólnokształcących w Iławie</t>
  </si>
  <si>
    <t>środki własne</t>
  </si>
  <si>
    <t>środki z f-szy europejskich</t>
  </si>
  <si>
    <t xml:space="preserve">Modernizacja drogi Iława-Boreczno, odcinek Makowo-Sąpy </t>
  </si>
  <si>
    <t>Modernizacja drogi Różanki-Redaki, odcinek 2,5 km</t>
  </si>
  <si>
    <t>Zakup zmywarki do naczyń</t>
  </si>
  <si>
    <t>Wyposażenie w sprzęt audiowizualny oraz weneckie lustro pomieszczeń "Niebieskiego Pokoju"</t>
  </si>
  <si>
    <t>Pow.Inspektorat Nadzoru Budowlanego</t>
  </si>
  <si>
    <t>Dofinansowanie zakupu samochodu</t>
  </si>
  <si>
    <t>ZS im. Konstytucji Iława</t>
  </si>
  <si>
    <t>Zakup centrali telefonicznej</t>
  </si>
  <si>
    <t>Powiatowy Urząd Pracy</t>
  </si>
  <si>
    <t>Adaptacja pomieszczeń dla tomografu komputerowego oraz jego montaż w szpitalu powiatowym</t>
  </si>
  <si>
    <t xml:space="preserve">z dnia 20  listopada 2003 roku     </t>
  </si>
  <si>
    <t>Załącznik Nr 5 do Uchwały Nr XII/  85    /2003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</si>
</sst>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18"/>
      <name val="Arial CE"/>
      <family val="2"/>
    </font>
    <font>
      <b/>
      <sz val="1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20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6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3" fontId="11" fillId="0" borderId="1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5" xfId="0" applyFont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left" vertical="center"/>
    </xf>
    <xf numFmtId="3" fontId="10" fillId="0" borderId="9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top"/>
    </xf>
    <xf numFmtId="0" fontId="2" fillId="0" borderId="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zoomScale="75" zoomScaleNormal="75" workbookViewId="0" topLeftCell="F1">
      <selection activeCell="M1" sqref="M1"/>
    </sheetView>
  </sheetViews>
  <sheetFormatPr defaultColWidth="9.00390625" defaultRowHeight="12.75"/>
  <cols>
    <col min="1" max="1" width="5.125" style="0" customWidth="1"/>
    <col min="2" max="2" width="7.25390625" style="0" customWidth="1"/>
    <col min="3" max="3" width="3.375" style="0" customWidth="1"/>
    <col min="4" max="4" width="31.75390625" style="0" customWidth="1"/>
    <col min="5" max="5" width="6.875" style="1" customWidth="1"/>
    <col min="6" max="8" width="12.75390625" style="0" customWidth="1"/>
    <col min="9" max="9" width="12.125" style="2" customWidth="1"/>
    <col min="10" max="10" width="12.125" style="0" customWidth="1"/>
    <col min="11" max="11" width="10.00390625" style="0" customWidth="1"/>
    <col min="12" max="12" width="12.125" style="0" customWidth="1"/>
    <col min="13" max="13" width="10.25390625" style="0" customWidth="1"/>
    <col min="14" max="14" width="9.75390625" style="0" customWidth="1"/>
    <col min="15" max="15" width="13.125" style="0" customWidth="1"/>
    <col min="16" max="16" width="9.875" style="0" customWidth="1"/>
    <col min="17" max="17" width="11.375" style="0" customWidth="1"/>
    <col min="18" max="18" width="17.75390625" style="0" customWidth="1"/>
  </cols>
  <sheetData>
    <row r="1" spans="13:17" ht="18">
      <c r="M1" s="83" t="s">
        <v>109</v>
      </c>
      <c r="P1" s="43"/>
      <c r="Q1" s="88"/>
    </row>
    <row r="2" spans="13:16" ht="18">
      <c r="M2" s="84" t="s">
        <v>91</v>
      </c>
      <c r="P2" s="44"/>
    </row>
    <row r="3" spans="13:16" ht="18">
      <c r="M3" s="85" t="s">
        <v>108</v>
      </c>
      <c r="P3" s="44"/>
    </row>
    <row r="4" spans="16:17" ht="12.75">
      <c r="P4" s="3"/>
      <c r="Q4" s="4"/>
    </row>
    <row r="5" spans="3:18" s="5" customFormat="1" ht="26.25">
      <c r="C5" s="67" t="s">
        <v>0</v>
      </c>
      <c r="E5" s="6"/>
      <c r="I5" s="7"/>
      <c r="P5" s="8"/>
      <c r="Q5" s="7"/>
      <c r="R5" s="7"/>
    </row>
    <row r="6" spans="4:17" s="5" customFormat="1" ht="26.25">
      <c r="D6" s="67" t="s">
        <v>1</v>
      </c>
      <c r="E6" s="9"/>
      <c r="I6" s="7"/>
      <c r="P6" s="10"/>
      <c r="Q6" s="11"/>
    </row>
    <row r="7" spans="12:18" ht="18">
      <c r="L7" s="12"/>
      <c r="M7" s="12"/>
      <c r="R7" s="13" t="s">
        <v>2</v>
      </c>
    </row>
    <row r="8" spans="1:18" s="15" customFormat="1" ht="12.75">
      <c r="A8" s="90" t="s">
        <v>3</v>
      </c>
      <c r="B8" s="90" t="s">
        <v>4</v>
      </c>
      <c r="C8" s="90" t="s">
        <v>5</v>
      </c>
      <c r="D8" s="93" t="s">
        <v>6</v>
      </c>
      <c r="E8" s="90" t="s">
        <v>7</v>
      </c>
      <c r="F8" s="90" t="s">
        <v>8</v>
      </c>
      <c r="G8" s="90" t="s">
        <v>9</v>
      </c>
      <c r="H8" s="120" t="s">
        <v>10</v>
      </c>
      <c r="I8" s="125" t="s">
        <v>11</v>
      </c>
      <c r="J8" s="126"/>
      <c r="K8" s="126"/>
      <c r="L8" s="126"/>
      <c r="M8" s="126"/>
      <c r="N8" s="126"/>
      <c r="O8" s="126"/>
      <c r="P8" s="126"/>
      <c r="Q8" s="127"/>
      <c r="R8" s="90" t="s">
        <v>12</v>
      </c>
    </row>
    <row r="9" spans="1:18" s="16" customFormat="1" ht="12.75" customHeight="1">
      <c r="A9" s="105"/>
      <c r="B9" s="105"/>
      <c r="C9" s="92"/>
      <c r="D9" s="92"/>
      <c r="E9" s="91"/>
      <c r="F9" s="92"/>
      <c r="G9" s="92"/>
      <c r="H9" s="128"/>
      <c r="I9" s="120" t="s">
        <v>13</v>
      </c>
      <c r="J9" s="122" t="s">
        <v>14</v>
      </c>
      <c r="K9" s="123"/>
      <c r="L9" s="123"/>
      <c r="M9" s="123"/>
      <c r="N9" s="124"/>
      <c r="O9" s="122" t="s">
        <v>15</v>
      </c>
      <c r="P9" s="124"/>
      <c r="Q9" s="90" t="s">
        <v>16</v>
      </c>
      <c r="R9" s="91"/>
    </row>
    <row r="10" spans="1:18" s="16" customFormat="1" ht="45">
      <c r="A10" s="105"/>
      <c r="B10" s="105"/>
      <c r="C10" s="92"/>
      <c r="D10" s="92"/>
      <c r="E10" s="91"/>
      <c r="F10" s="92"/>
      <c r="G10" s="92"/>
      <c r="H10" s="129"/>
      <c r="I10" s="121"/>
      <c r="J10" s="14" t="s">
        <v>17</v>
      </c>
      <c r="K10" s="14" t="s">
        <v>18</v>
      </c>
      <c r="L10" s="14" t="s">
        <v>19</v>
      </c>
      <c r="M10" s="14" t="s">
        <v>20</v>
      </c>
      <c r="N10" s="14" t="s">
        <v>21</v>
      </c>
      <c r="O10" s="86" t="s">
        <v>96</v>
      </c>
      <c r="P10" s="86" t="s">
        <v>97</v>
      </c>
      <c r="Q10" s="90"/>
      <c r="R10" s="91"/>
    </row>
    <row r="11" spans="1:18" s="16" customFormat="1" ht="11.25">
      <c r="A11" s="46">
        <v>1</v>
      </c>
      <c r="B11" s="46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14">
        <v>13</v>
      </c>
      <c r="N11" s="14">
        <v>14</v>
      </c>
      <c r="O11" s="14"/>
      <c r="P11" s="14">
        <v>15</v>
      </c>
      <c r="Q11" s="14">
        <v>16</v>
      </c>
      <c r="R11" s="17">
        <v>18</v>
      </c>
    </row>
    <row r="12" spans="1:18" s="22" customFormat="1" ht="15.75">
      <c r="A12" s="40">
        <v>600</v>
      </c>
      <c r="B12" s="30"/>
      <c r="C12" s="45"/>
      <c r="D12" s="56" t="s">
        <v>22</v>
      </c>
      <c r="E12" s="18"/>
      <c r="F12" s="20">
        <f aca="true" t="shared" si="0" ref="F12:Q12">SUM(F13:F21)</f>
        <v>11905255</v>
      </c>
      <c r="G12" s="20">
        <f t="shared" si="0"/>
        <v>1338969</v>
      </c>
      <c r="H12" s="20">
        <f t="shared" si="0"/>
        <v>10566286</v>
      </c>
      <c r="I12" s="20">
        <f t="shared" si="0"/>
        <v>743629</v>
      </c>
      <c r="J12" s="20">
        <f t="shared" si="0"/>
        <v>466274</v>
      </c>
      <c r="K12" s="20">
        <f t="shared" si="0"/>
        <v>0</v>
      </c>
      <c r="L12" s="20">
        <f t="shared" si="0"/>
        <v>0</v>
      </c>
      <c r="M12" s="20">
        <f t="shared" si="0"/>
        <v>262355</v>
      </c>
      <c r="N12" s="20">
        <f t="shared" si="0"/>
        <v>15000</v>
      </c>
      <c r="O12" s="20">
        <f t="shared" si="0"/>
        <v>1476411</v>
      </c>
      <c r="P12" s="20">
        <f t="shared" si="0"/>
        <v>629787</v>
      </c>
      <c r="Q12" s="20">
        <f t="shared" si="0"/>
        <v>7716459</v>
      </c>
      <c r="R12" s="21"/>
    </row>
    <row r="13" spans="1:18" s="25" customFormat="1" ht="45">
      <c r="A13" s="50"/>
      <c r="B13" s="32">
        <v>60014</v>
      </c>
      <c r="C13" s="58" t="s">
        <v>23</v>
      </c>
      <c r="D13" s="55" t="s">
        <v>98</v>
      </c>
      <c r="E13" s="59" t="s">
        <v>24</v>
      </c>
      <c r="F13" s="68">
        <v>3400000</v>
      </c>
      <c r="G13" s="68">
        <v>427693</v>
      </c>
      <c r="H13" s="68">
        <f>SUM(I13,O13,Q13,P13)</f>
        <v>2972307</v>
      </c>
      <c r="I13" s="69" t="s">
        <v>25</v>
      </c>
      <c r="J13" s="69" t="s">
        <v>25</v>
      </c>
      <c r="K13" s="69" t="s">
        <v>25</v>
      </c>
      <c r="L13" s="69" t="s">
        <v>25</v>
      </c>
      <c r="M13" s="69" t="s">
        <v>25</v>
      </c>
      <c r="N13" s="69" t="s">
        <v>25</v>
      </c>
      <c r="O13" s="68">
        <v>700000</v>
      </c>
      <c r="P13" s="68">
        <v>629787</v>
      </c>
      <c r="Q13" s="68">
        <v>1642520</v>
      </c>
      <c r="R13" s="24" t="s">
        <v>26</v>
      </c>
    </row>
    <row r="14" spans="1:18" s="25" customFormat="1" ht="45">
      <c r="A14" s="26"/>
      <c r="B14" s="26"/>
      <c r="C14" s="58" t="s">
        <v>27</v>
      </c>
      <c r="D14" s="55" t="s">
        <v>88</v>
      </c>
      <c r="E14" s="59" t="s">
        <v>28</v>
      </c>
      <c r="F14" s="68">
        <v>564255</v>
      </c>
      <c r="G14" s="68">
        <v>157255</v>
      </c>
      <c r="H14" s="68">
        <f aca="true" t="shared" si="1" ref="H14:H23">SUM(I14,O14,Q14)</f>
        <v>407000</v>
      </c>
      <c r="I14" s="68">
        <v>64193</v>
      </c>
      <c r="J14" s="68">
        <v>49193</v>
      </c>
      <c r="K14" s="69" t="s">
        <v>25</v>
      </c>
      <c r="L14" s="69" t="s">
        <v>25</v>
      </c>
      <c r="M14" s="69"/>
      <c r="N14" s="68">
        <v>15000</v>
      </c>
      <c r="O14" s="68">
        <v>100000</v>
      </c>
      <c r="P14" s="69" t="s">
        <v>25</v>
      </c>
      <c r="Q14" s="68">
        <v>242807</v>
      </c>
      <c r="R14" s="24" t="s">
        <v>26</v>
      </c>
    </row>
    <row r="15" spans="1:18" s="25" customFormat="1" ht="60">
      <c r="A15" s="26"/>
      <c r="B15" s="26"/>
      <c r="C15" s="58" t="s">
        <v>29</v>
      </c>
      <c r="D15" s="55" t="s">
        <v>67</v>
      </c>
      <c r="E15" s="59" t="s">
        <v>30</v>
      </c>
      <c r="F15" s="68">
        <v>2307757</v>
      </c>
      <c r="G15" s="68">
        <v>545373</v>
      </c>
      <c r="H15" s="68">
        <f t="shared" si="1"/>
        <v>1762384</v>
      </c>
      <c r="I15" s="68">
        <f>SUM(J15:N15)</f>
        <v>559631</v>
      </c>
      <c r="J15" s="68">
        <v>297276</v>
      </c>
      <c r="K15" s="69" t="s">
        <v>25</v>
      </c>
      <c r="L15" s="69" t="s">
        <v>25</v>
      </c>
      <c r="M15" s="68">
        <v>262355</v>
      </c>
      <c r="N15" s="69" t="s">
        <v>25</v>
      </c>
      <c r="O15" s="68">
        <v>200000</v>
      </c>
      <c r="P15" s="69" t="s">
        <v>25</v>
      </c>
      <c r="Q15" s="69">
        <v>1002753</v>
      </c>
      <c r="R15" s="24" t="s">
        <v>57</v>
      </c>
    </row>
    <row r="16" spans="1:18" s="25" customFormat="1" ht="45">
      <c r="A16" s="27"/>
      <c r="B16" s="27"/>
      <c r="C16" s="58" t="s">
        <v>31</v>
      </c>
      <c r="D16" s="55" t="s">
        <v>68</v>
      </c>
      <c r="E16" s="59" t="s">
        <v>32</v>
      </c>
      <c r="F16" s="68">
        <v>1952281</v>
      </c>
      <c r="G16" s="68">
        <v>17120</v>
      </c>
      <c r="H16" s="68">
        <f t="shared" si="1"/>
        <v>1935161</v>
      </c>
      <c r="I16" s="69" t="s">
        <v>25</v>
      </c>
      <c r="J16" s="69" t="s">
        <v>25</v>
      </c>
      <c r="K16" s="69" t="s">
        <v>25</v>
      </c>
      <c r="L16" s="69" t="s">
        <v>25</v>
      </c>
      <c r="M16" s="69" t="s">
        <v>25</v>
      </c>
      <c r="N16" s="69" t="s">
        <v>25</v>
      </c>
      <c r="O16" s="68">
        <v>200000</v>
      </c>
      <c r="P16" s="69" t="s">
        <v>25</v>
      </c>
      <c r="Q16" s="69">
        <v>1735161</v>
      </c>
      <c r="R16" s="24" t="s">
        <v>26</v>
      </c>
    </row>
    <row r="17" spans="1:18" s="25" customFormat="1" ht="45">
      <c r="A17" s="26"/>
      <c r="B17" s="26"/>
      <c r="C17" s="58" t="s">
        <v>33</v>
      </c>
      <c r="D17" s="55" t="s">
        <v>69</v>
      </c>
      <c r="E17" s="59" t="s">
        <v>34</v>
      </c>
      <c r="F17" s="68">
        <v>314748</v>
      </c>
      <c r="G17" s="68">
        <v>124990</v>
      </c>
      <c r="H17" s="68">
        <f t="shared" si="1"/>
        <v>189758</v>
      </c>
      <c r="I17" s="68">
        <v>26749</v>
      </c>
      <c r="J17" s="68">
        <v>26749</v>
      </c>
      <c r="K17" s="69" t="s">
        <v>25</v>
      </c>
      <c r="L17" s="69" t="s">
        <v>25</v>
      </c>
      <c r="M17" s="69" t="s">
        <v>25</v>
      </c>
      <c r="N17" s="69" t="s">
        <v>25</v>
      </c>
      <c r="O17" s="68">
        <v>30000</v>
      </c>
      <c r="P17" s="69" t="s">
        <v>25</v>
      </c>
      <c r="Q17" s="68">
        <v>133009</v>
      </c>
      <c r="R17" s="24" t="s">
        <v>26</v>
      </c>
    </row>
    <row r="18" spans="1:18" s="25" customFormat="1" ht="30">
      <c r="A18" s="26"/>
      <c r="B18" s="26"/>
      <c r="C18" s="58" t="s">
        <v>35</v>
      </c>
      <c r="D18" s="55" t="s">
        <v>99</v>
      </c>
      <c r="E18" s="59" t="s">
        <v>70</v>
      </c>
      <c r="F18" s="68">
        <v>1790415</v>
      </c>
      <c r="G18" s="68">
        <v>19260</v>
      </c>
      <c r="H18" s="68">
        <f t="shared" si="1"/>
        <v>1771155</v>
      </c>
      <c r="I18" s="69" t="s">
        <v>25</v>
      </c>
      <c r="J18" s="69" t="s">
        <v>25</v>
      </c>
      <c r="K18" s="69" t="s">
        <v>25</v>
      </c>
      <c r="L18" s="69" t="s">
        <v>25</v>
      </c>
      <c r="M18" s="69" t="s">
        <v>25</v>
      </c>
      <c r="N18" s="69" t="s">
        <v>25</v>
      </c>
      <c r="O18" s="69" t="s">
        <v>25</v>
      </c>
      <c r="P18" s="69" t="s">
        <v>25</v>
      </c>
      <c r="Q18" s="69">
        <v>1771155</v>
      </c>
      <c r="R18" s="24" t="s">
        <v>26</v>
      </c>
    </row>
    <row r="19" spans="1:18" s="25" customFormat="1" ht="45">
      <c r="A19" s="27"/>
      <c r="B19" s="27"/>
      <c r="C19" s="58" t="s">
        <v>37</v>
      </c>
      <c r="D19" s="55" t="s">
        <v>71</v>
      </c>
      <c r="E19" s="59" t="s">
        <v>36</v>
      </c>
      <c r="F19" s="68">
        <v>725799</v>
      </c>
      <c r="G19" s="68">
        <v>47278</v>
      </c>
      <c r="H19" s="68">
        <f t="shared" si="1"/>
        <v>678521</v>
      </c>
      <c r="I19" s="68">
        <v>59947</v>
      </c>
      <c r="J19" s="68">
        <v>59947</v>
      </c>
      <c r="K19" s="69" t="s">
        <v>25</v>
      </c>
      <c r="L19" s="69" t="s">
        <v>25</v>
      </c>
      <c r="M19" s="69" t="s">
        <v>25</v>
      </c>
      <c r="N19" s="69" t="s">
        <v>25</v>
      </c>
      <c r="O19" s="68">
        <v>60000</v>
      </c>
      <c r="P19" s="69" t="s">
        <v>25</v>
      </c>
      <c r="Q19" s="68">
        <v>558574</v>
      </c>
      <c r="R19" s="24" t="s">
        <v>26</v>
      </c>
    </row>
    <row r="20" spans="1:18" s="25" customFormat="1" ht="60">
      <c r="A20" s="27"/>
      <c r="B20" s="27"/>
      <c r="C20" s="58" t="s">
        <v>38</v>
      </c>
      <c r="D20" s="55" t="s">
        <v>72</v>
      </c>
      <c r="E20" s="59" t="s">
        <v>73</v>
      </c>
      <c r="F20" s="68">
        <v>700000</v>
      </c>
      <c r="G20" s="69" t="s">
        <v>25</v>
      </c>
      <c r="H20" s="68">
        <f t="shared" si="1"/>
        <v>700000</v>
      </c>
      <c r="I20" s="68">
        <v>19520</v>
      </c>
      <c r="J20" s="68">
        <v>19520</v>
      </c>
      <c r="K20" s="69" t="s">
        <v>25</v>
      </c>
      <c r="L20" s="69" t="s">
        <v>25</v>
      </c>
      <c r="M20" s="69" t="s">
        <v>25</v>
      </c>
      <c r="N20" s="69" t="s">
        <v>25</v>
      </c>
      <c r="O20" s="68">
        <v>50000</v>
      </c>
      <c r="P20" s="69" t="s">
        <v>25</v>
      </c>
      <c r="Q20" s="68">
        <v>630480</v>
      </c>
      <c r="R20" s="24" t="s">
        <v>26</v>
      </c>
    </row>
    <row r="21" spans="1:18" s="25" customFormat="1" ht="60">
      <c r="A21" s="28"/>
      <c r="B21" s="28"/>
      <c r="C21" s="58" t="s">
        <v>43</v>
      </c>
      <c r="D21" s="55" t="s">
        <v>74</v>
      </c>
      <c r="E21" s="59" t="s">
        <v>75</v>
      </c>
      <c r="F21" s="68">
        <v>150000</v>
      </c>
      <c r="G21" s="69" t="s">
        <v>25</v>
      </c>
      <c r="H21" s="68">
        <f t="shared" si="1"/>
        <v>150000</v>
      </c>
      <c r="I21" s="68">
        <v>13589</v>
      </c>
      <c r="J21" s="68">
        <v>13589</v>
      </c>
      <c r="K21" s="69" t="s">
        <v>25</v>
      </c>
      <c r="L21" s="69" t="s">
        <v>25</v>
      </c>
      <c r="M21" s="69" t="s">
        <v>25</v>
      </c>
      <c r="N21" s="69" t="s">
        <v>25</v>
      </c>
      <c r="O21" s="68">
        <v>136411</v>
      </c>
      <c r="P21" s="69" t="s">
        <v>25</v>
      </c>
      <c r="Q21" s="68">
        <v>0</v>
      </c>
      <c r="R21" s="24" t="s">
        <v>26</v>
      </c>
    </row>
    <row r="22" spans="1:18" s="22" customFormat="1" ht="47.25">
      <c r="A22" s="40">
        <v>754</v>
      </c>
      <c r="B22" s="47"/>
      <c r="C22" s="18"/>
      <c r="D22" s="56" t="s">
        <v>90</v>
      </c>
      <c r="E22" s="59"/>
      <c r="F22" s="70">
        <f>SUM(F23)</f>
        <v>550867</v>
      </c>
      <c r="G22" s="70">
        <f>SUM(G23)</f>
        <v>423100</v>
      </c>
      <c r="H22" s="70">
        <f>SUM(H23)</f>
        <v>127767</v>
      </c>
      <c r="I22" s="70">
        <f>SUM(I23)</f>
        <v>127767</v>
      </c>
      <c r="J22" s="71" t="s">
        <v>25</v>
      </c>
      <c r="K22" s="70">
        <f>SUM(K23)</f>
        <v>127767</v>
      </c>
      <c r="L22" s="71" t="s">
        <v>25</v>
      </c>
      <c r="M22" s="71" t="s">
        <v>25</v>
      </c>
      <c r="N22" s="71" t="s">
        <v>25</v>
      </c>
      <c r="O22" s="71" t="s">
        <v>25</v>
      </c>
      <c r="P22" s="69" t="s">
        <v>25</v>
      </c>
      <c r="Q22" s="71" t="s">
        <v>25</v>
      </c>
      <c r="R22" s="23"/>
    </row>
    <row r="23" spans="1:18" s="25" customFormat="1" ht="60">
      <c r="A23" s="62"/>
      <c r="B23" s="47">
        <v>75411</v>
      </c>
      <c r="C23" s="59" t="s">
        <v>46</v>
      </c>
      <c r="D23" s="55" t="s">
        <v>39</v>
      </c>
      <c r="E23" s="59" t="s">
        <v>40</v>
      </c>
      <c r="F23" s="68">
        <v>550867</v>
      </c>
      <c r="G23" s="68">
        <v>423100</v>
      </c>
      <c r="H23" s="68">
        <f t="shared" si="1"/>
        <v>127767</v>
      </c>
      <c r="I23" s="68">
        <f>SUM(J23:N23)</f>
        <v>127767</v>
      </c>
      <c r="J23" s="69" t="s">
        <v>25</v>
      </c>
      <c r="K23" s="68">
        <v>127767</v>
      </c>
      <c r="L23" s="69" t="s">
        <v>25</v>
      </c>
      <c r="M23" s="69" t="s">
        <v>25</v>
      </c>
      <c r="N23" s="69" t="s">
        <v>25</v>
      </c>
      <c r="O23" s="69" t="s">
        <v>25</v>
      </c>
      <c r="P23" s="69" t="s">
        <v>25</v>
      </c>
      <c r="Q23" s="69" t="s">
        <v>25</v>
      </c>
      <c r="R23" s="24" t="s">
        <v>41</v>
      </c>
    </row>
    <row r="24" spans="1:18" s="22" customFormat="1" ht="15.75">
      <c r="A24" s="40">
        <v>801</v>
      </c>
      <c r="B24" s="47"/>
      <c r="C24" s="18"/>
      <c r="D24" s="56" t="s">
        <v>42</v>
      </c>
      <c r="E24" s="59"/>
      <c r="F24" s="70">
        <f>SUM(F25:F26)</f>
        <v>3714500</v>
      </c>
      <c r="G24" s="70">
        <f>SUM(G25:G26)</f>
        <v>3013000</v>
      </c>
      <c r="H24" s="70">
        <f>SUM(H25:H26)</f>
        <v>701500</v>
      </c>
      <c r="I24" s="70">
        <f>SUM(I25:I26)</f>
        <v>701500</v>
      </c>
      <c r="J24" s="70">
        <f>SUM(J25:J26)</f>
        <v>428300</v>
      </c>
      <c r="K24" s="71" t="s">
        <v>25</v>
      </c>
      <c r="L24" s="71" t="s">
        <v>25</v>
      </c>
      <c r="M24" s="71" t="s">
        <v>25</v>
      </c>
      <c r="N24" s="70">
        <f>SUM(N25:N26)</f>
        <v>273200</v>
      </c>
      <c r="O24" s="71" t="s">
        <v>25</v>
      </c>
      <c r="P24" s="69" t="s">
        <v>25</v>
      </c>
      <c r="Q24" s="71" t="s">
        <v>25</v>
      </c>
      <c r="R24" s="19"/>
    </row>
    <row r="25" spans="1:18" s="22" customFormat="1" ht="45">
      <c r="A25" s="62"/>
      <c r="B25" s="47">
        <v>80120</v>
      </c>
      <c r="C25" s="18" t="s">
        <v>50</v>
      </c>
      <c r="D25" s="55" t="s">
        <v>94</v>
      </c>
      <c r="E25" s="59">
        <v>2003</v>
      </c>
      <c r="F25" s="68">
        <v>91500</v>
      </c>
      <c r="G25" s="69" t="s">
        <v>25</v>
      </c>
      <c r="H25" s="68">
        <v>91500</v>
      </c>
      <c r="I25" s="68">
        <v>91500</v>
      </c>
      <c r="J25" s="68">
        <v>18300</v>
      </c>
      <c r="K25" s="69"/>
      <c r="L25" s="69"/>
      <c r="M25" s="69"/>
      <c r="N25" s="68">
        <v>73200</v>
      </c>
      <c r="O25" s="69" t="s">
        <v>25</v>
      </c>
      <c r="P25" s="69" t="s">
        <v>25</v>
      </c>
      <c r="Q25" s="69" t="s">
        <v>25</v>
      </c>
      <c r="R25" s="24" t="s">
        <v>95</v>
      </c>
    </row>
    <row r="26" spans="1:18" s="25" customFormat="1" ht="45">
      <c r="A26" s="62"/>
      <c r="B26" s="47">
        <v>80130</v>
      </c>
      <c r="C26" s="24" t="s">
        <v>77</v>
      </c>
      <c r="D26" s="55" t="s">
        <v>76</v>
      </c>
      <c r="E26" s="59" t="s">
        <v>40</v>
      </c>
      <c r="F26" s="68">
        <v>3623000</v>
      </c>
      <c r="G26" s="68">
        <v>3013000</v>
      </c>
      <c r="H26" s="68">
        <f>SUM(I26,O26,Q26)</f>
        <v>610000</v>
      </c>
      <c r="I26" s="68">
        <f>SUM(J26:N26)</f>
        <v>610000</v>
      </c>
      <c r="J26" s="68">
        <v>410000</v>
      </c>
      <c r="K26" s="69" t="s">
        <v>25</v>
      </c>
      <c r="L26" s="69" t="s">
        <v>25</v>
      </c>
      <c r="M26" s="69" t="s">
        <v>25</v>
      </c>
      <c r="N26" s="68">
        <v>200000</v>
      </c>
      <c r="O26" s="69" t="s">
        <v>25</v>
      </c>
      <c r="P26" s="69" t="s">
        <v>25</v>
      </c>
      <c r="Q26" s="69" t="s">
        <v>25</v>
      </c>
      <c r="R26" s="24" t="s">
        <v>44</v>
      </c>
    </row>
    <row r="27" spans="1:18" s="22" customFormat="1" ht="15.75">
      <c r="A27" s="40">
        <v>853</v>
      </c>
      <c r="B27" s="47"/>
      <c r="C27" s="29"/>
      <c r="D27" s="56" t="s">
        <v>45</v>
      </c>
      <c r="E27" s="59"/>
      <c r="F27" s="70">
        <v>2128261</v>
      </c>
      <c r="G27" s="70">
        <f>SUM(G28:G28)</f>
        <v>770000</v>
      </c>
      <c r="H27" s="70">
        <f>SUM(H28:H28)</f>
        <v>1358261</v>
      </c>
      <c r="I27" s="71">
        <v>603538</v>
      </c>
      <c r="J27" s="71">
        <v>60000</v>
      </c>
      <c r="K27" s="71" t="s">
        <v>25</v>
      </c>
      <c r="L27" s="71" t="s">
        <v>25</v>
      </c>
      <c r="M27" s="71" t="s">
        <v>25</v>
      </c>
      <c r="N27" s="71">
        <v>543538</v>
      </c>
      <c r="O27" s="70">
        <v>754723</v>
      </c>
      <c r="P27" s="69" t="s">
        <v>25</v>
      </c>
      <c r="Q27" s="71" t="s">
        <v>25</v>
      </c>
      <c r="R27" s="23"/>
    </row>
    <row r="28" spans="1:18" s="25" customFormat="1" ht="30">
      <c r="A28" s="50"/>
      <c r="B28" s="49">
        <v>85302</v>
      </c>
      <c r="C28" s="24" t="s">
        <v>79</v>
      </c>
      <c r="D28" s="55" t="s">
        <v>78</v>
      </c>
      <c r="E28" s="59" t="s">
        <v>47</v>
      </c>
      <c r="F28" s="68">
        <v>2128261</v>
      </c>
      <c r="G28" s="68">
        <v>770000</v>
      </c>
      <c r="H28" s="68">
        <v>1358261</v>
      </c>
      <c r="I28" s="69">
        <v>603538</v>
      </c>
      <c r="J28" s="69">
        <v>60000</v>
      </c>
      <c r="K28" s="69" t="s">
        <v>25</v>
      </c>
      <c r="L28" s="69" t="s">
        <v>25</v>
      </c>
      <c r="M28" s="69" t="s">
        <v>25</v>
      </c>
      <c r="N28" s="69">
        <v>543538</v>
      </c>
      <c r="O28" s="69">
        <v>754723</v>
      </c>
      <c r="P28" s="69" t="s">
        <v>25</v>
      </c>
      <c r="Q28" s="69" t="s">
        <v>25</v>
      </c>
      <c r="R28" s="24" t="s">
        <v>48</v>
      </c>
    </row>
    <row r="29" spans="1:18" s="22" customFormat="1" ht="31.5">
      <c r="A29" s="40">
        <v>854</v>
      </c>
      <c r="B29" s="47"/>
      <c r="C29" s="29"/>
      <c r="D29" s="56" t="s">
        <v>49</v>
      </c>
      <c r="E29" s="57"/>
      <c r="F29" s="72">
        <f>SUM(F30)</f>
        <v>70000</v>
      </c>
      <c r="G29" s="71" t="s">
        <v>25</v>
      </c>
      <c r="H29" s="72">
        <f>SUM(H30)</f>
        <v>70000</v>
      </c>
      <c r="I29" s="72">
        <f>SUM(I30)</f>
        <v>70000</v>
      </c>
      <c r="J29" s="71">
        <v>70000</v>
      </c>
      <c r="K29" s="71" t="s">
        <v>25</v>
      </c>
      <c r="L29" s="71" t="s">
        <v>25</v>
      </c>
      <c r="M29" s="71" t="s">
        <v>25</v>
      </c>
      <c r="N29" s="71" t="s">
        <v>25</v>
      </c>
      <c r="O29" s="71" t="s">
        <v>25</v>
      </c>
      <c r="P29" s="69" t="s">
        <v>25</v>
      </c>
      <c r="Q29" s="71" t="s">
        <v>25</v>
      </c>
      <c r="R29" s="19"/>
    </row>
    <row r="30" spans="1:18" s="25" customFormat="1" ht="45">
      <c r="A30" s="63"/>
      <c r="B30" s="47">
        <v>85410</v>
      </c>
      <c r="C30" s="24" t="s">
        <v>93</v>
      </c>
      <c r="D30" s="55" t="s">
        <v>51</v>
      </c>
      <c r="E30" s="59">
        <v>2003</v>
      </c>
      <c r="F30" s="73">
        <v>70000</v>
      </c>
      <c r="G30" s="69" t="s">
        <v>25</v>
      </c>
      <c r="H30" s="68">
        <f>SUM(I30,O30,Q30)</f>
        <v>70000</v>
      </c>
      <c r="I30" s="68">
        <f>SUM(J30:N30)</f>
        <v>70000</v>
      </c>
      <c r="J30" s="69">
        <v>70000</v>
      </c>
      <c r="K30" s="69" t="s">
        <v>25</v>
      </c>
      <c r="L30" s="69" t="s">
        <v>25</v>
      </c>
      <c r="M30" s="69" t="s">
        <v>25</v>
      </c>
      <c r="N30" s="69" t="s">
        <v>25</v>
      </c>
      <c r="O30" s="69" t="s">
        <v>25</v>
      </c>
      <c r="P30" s="69" t="s">
        <v>25</v>
      </c>
      <c r="Q30" s="69" t="s">
        <v>25</v>
      </c>
      <c r="R30" s="24" t="s">
        <v>52</v>
      </c>
    </row>
    <row r="31" spans="1:18" s="31" customFormat="1" ht="24" customHeight="1">
      <c r="A31" s="108" t="s">
        <v>53</v>
      </c>
      <c r="B31" s="109"/>
      <c r="C31" s="109"/>
      <c r="D31" s="110"/>
      <c r="E31" s="51"/>
      <c r="F31" s="74">
        <v>18368883</v>
      </c>
      <c r="G31" s="74">
        <f>SUM(G29,G27,G24,G22,G12)</f>
        <v>5545069</v>
      </c>
      <c r="H31" s="74">
        <f>SUM(H29,H27,H24,H22,H12)</f>
        <v>12823814</v>
      </c>
      <c r="I31" s="75">
        <f>SUM(I12,I22,I24,I27,I29)</f>
        <v>2246434</v>
      </c>
      <c r="J31" s="75">
        <f>SUM(J12,J22,J24,J27,J29)</f>
        <v>1024574</v>
      </c>
      <c r="K31" s="74">
        <f>SUM(K12,K22,K24,K27,K29)</f>
        <v>127767</v>
      </c>
      <c r="L31" s="71" t="s">
        <v>25</v>
      </c>
      <c r="M31" s="74">
        <f>SUM(M12,M22,M24,M27,M29)</f>
        <v>262355</v>
      </c>
      <c r="N31" s="75">
        <f>SUM(N12,N22,N24,N27,N29)</f>
        <v>831738</v>
      </c>
      <c r="O31" s="75">
        <f>SUM(O12,O22,O24,O27,O29)</f>
        <v>2231134</v>
      </c>
      <c r="P31" s="75">
        <f>SUM(P12,P22,P24,P27,P29)</f>
        <v>629787</v>
      </c>
      <c r="Q31" s="75">
        <f>SUM(Q12,Q22,Q24,Q27,Q29)</f>
        <v>7716459</v>
      </c>
      <c r="R31" s="52"/>
    </row>
    <row r="32" spans="1:18" s="31" customFormat="1" ht="24" customHeight="1">
      <c r="A32" s="111" t="s">
        <v>54</v>
      </c>
      <c r="B32" s="112"/>
      <c r="C32" s="112"/>
      <c r="D32" s="113"/>
      <c r="E32" s="81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53"/>
    </row>
    <row r="33" spans="1:22" s="25" customFormat="1" ht="15.75">
      <c r="A33" s="114">
        <v>600</v>
      </c>
      <c r="B33" s="47"/>
      <c r="C33" s="57"/>
      <c r="D33" s="56" t="s">
        <v>22</v>
      </c>
      <c r="E33" s="57"/>
      <c r="F33" s="70">
        <f>SUM(F34:F35)</f>
        <v>16000</v>
      </c>
      <c r="G33" s="71" t="s">
        <v>25</v>
      </c>
      <c r="H33" s="70">
        <f>SUM(H34:H35)</f>
        <v>16000</v>
      </c>
      <c r="I33" s="70">
        <f>SUM(I34:I35)</f>
        <v>16000</v>
      </c>
      <c r="J33" s="70">
        <f>SUM(J34:J35)</f>
        <v>16000</v>
      </c>
      <c r="K33" s="71" t="s">
        <v>25</v>
      </c>
      <c r="L33" s="71" t="s">
        <v>25</v>
      </c>
      <c r="M33" s="71" t="s">
        <v>25</v>
      </c>
      <c r="N33" s="71" t="s">
        <v>25</v>
      </c>
      <c r="O33" s="71" t="s">
        <v>25</v>
      </c>
      <c r="P33" s="71" t="s">
        <v>25</v>
      </c>
      <c r="Q33" s="71" t="s">
        <v>25</v>
      </c>
      <c r="R33" s="19"/>
      <c r="S33" s="22"/>
      <c r="T33" s="22"/>
      <c r="U33" s="22"/>
      <c r="V33" s="22"/>
    </row>
    <row r="34" spans="1:18" s="25" customFormat="1" ht="15">
      <c r="A34" s="115"/>
      <c r="B34" s="48">
        <v>60014</v>
      </c>
      <c r="C34" s="59" t="s">
        <v>23</v>
      </c>
      <c r="D34" s="55" t="s">
        <v>80</v>
      </c>
      <c r="E34" s="82">
        <v>2003</v>
      </c>
      <c r="F34" s="68">
        <v>12000</v>
      </c>
      <c r="G34" s="69" t="s">
        <v>25</v>
      </c>
      <c r="H34" s="68">
        <v>12000</v>
      </c>
      <c r="I34" s="68">
        <v>12000</v>
      </c>
      <c r="J34" s="68">
        <v>12000</v>
      </c>
      <c r="K34" s="69" t="s">
        <v>25</v>
      </c>
      <c r="L34" s="69" t="s">
        <v>25</v>
      </c>
      <c r="M34" s="69" t="s">
        <v>25</v>
      </c>
      <c r="N34" s="69" t="s">
        <v>25</v>
      </c>
      <c r="O34" s="69" t="s">
        <v>25</v>
      </c>
      <c r="P34" s="69" t="s">
        <v>25</v>
      </c>
      <c r="Q34" s="69" t="s">
        <v>25</v>
      </c>
      <c r="R34" s="24" t="s">
        <v>26</v>
      </c>
    </row>
    <row r="35" spans="1:18" s="25" customFormat="1" ht="42.75">
      <c r="A35" s="65">
        <v>710</v>
      </c>
      <c r="B35" s="48">
        <v>71015</v>
      </c>
      <c r="C35" s="59">
        <v>2</v>
      </c>
      <c r="D35" s="55" t="s">
        <v>60</v>
      </c>
      <c r="E35" s="82">
        <v>2003</v>
      </c>
      <c r="F35" s="68">
        <v>4000</v>
      </c>
      <c r="G35" s="69"/>
      <c r="H35" s="68">
        <v>4000</v>
      </c>
      <c r="I35" s="68">
        <v>4000</v>
      </c>
      <c r="J35" s="68">
        <v>4000</v>
      </c>
      <c r="K35" s="69"/>
      <c r="L35" s="69"/>
      <c r="M35" s="69"/>
      <c r="N35" s="69"/>
      <c r="O35" s="69"/>
      <c r="P35" s="69"/>
      <c r="Q35" s="69"/>
      <c r="R35" s="24" t="s">
        <v>102</v>
      </c>
    </row>
    <row r="36" spans="1:22" s="25" customFormat="1" ht="31.5">
      <c r="A36" s="40">
        <v>750</v>
      </c>
      <c r="B36" s="47"/>
      <c r="C36" s="57"/>
      <c r="D36" s="56" t="s">
        <v>55</v>
      </c>
      <c r="E36" s="57"/>
      <c r="F36" s="70">
        <f>SUM(F37:F38)</f>
        <v>87600</v>
      </c>
      <c r="G36" s="71" t="s">
        <v>25</v>
      </c>
      <c r="H36" s="70">
        <f>SUM(H37:H38)</f>
        <v>87600</v>
      </c>
      <c r="I36" s="70">
        <f>SUM(I37:I38)</f>
        <v>87600</v>
      </c>
      <c r="J36" s="70">
        <f>SUM(J37:J38)</f>
        <v>87600</v>
      </c>
      <c r="K36" s="71" t="s">
        <v>25</v>
      </c>
      <c r="L36" s="71" t="s">
        <v>25</v>
      </c>
      <c r="M36" s="71" t="s">
        <v>25</v>
      </c>
      <c r="N36" s="71" t="s">
        <v>25</v>
      </c>
      <c r="O36" s="71" t="s">
        <v>25</v>
      </c>
      <c r="P36" s="71" t="s">
        <v>25</v>
      </c>
      <c r="Q36" s="71" t="s">
        <v>25</v>
      </c>
      <c r="R36" s="30"/>
      <c r="S36" s="22"/>
      <c r="T36" s="22"/>
      <c r="U36" s="22"/>
      <c r="V36" s="22"/>
    </row>
    <row r="37" spans="1:18" s="22" customFormat="1" ht="28.5">
      <c r="A37" s="96"/>
      <c r="B37" s="49">
        <v>75019</v>
      </c>
      <c r="C37" s="59">
        <v>3</v>
      </c>
      <c r="D37" s="55" t="s">
        <v>81</v>
      </c>
      <c r="E37" s="82">
        <v>2003</v>
      </c>
      <c r="F37" s="68">
        <v>30000</v>
      </c>
      <c r="G37" s="69" t="s">
        <v>25</v>
      </c>
      <c r="H37" s="68">
        <v>30000</v>
      </c>
      <c r="I37" s="68">
        <v>30000</v>
      </c>
      <c r="J37" s="68">
        <v>30000</v>
      </c>
      <c r="K37" s="69" t="s">
        <v>25</v>
      </c>
      <c r="L37" s="69" t="s">
        <v>25</v>
      </c>
      <c r="M37" s="69" t="s">
        <v>25</v>
      </c>
      <c r="N37" s="69" t="s">
        <v>25</v>
      </c>
      <c r="O37" s="69" t="s">
        <v>25</v>
      </c>
      <c r="P37" s="69" t="s">
        <v>25</v>
      </c>
      <c r="Q37" s="69" t="s">
        <v>25</v>
      </c>
      <c r="R37" s="24" t="s">
        <v>57</v>
      </c>
    </row>
    <row r="38" spans="1:18" s="25" customFormat="1" ht="30">
      <c r="A38" s="97"/>
      <c r="B38" s="48">
        <v>75020</v>
      </c>
      <c r="C38" s="59">
        <v>4</v>
      </c>
      <c r="D38" s="55" t="s">
        <v>56</v>
      </c>
      <c r="E38" s="82">
        <v>2003</v>
      </c>
      <c r="F38" s="68">
        <v>57600</v>
      </c>
      <c r="G38" s="69" t="s">
        <v>25</v>
      </c>
      <c r="H38" s="68">
        <v>57600</v>
      </c>
      <c r="I38" s="68">
        <v>57600</v>
      </c>
      <c r="J38" s="68">
        <v>57600</v>
      </c>
      <c r="K38" s="69" t="s">
        <v>25</v>
      </c>
      <c r="L38" s="69" t="s">
        <v>25</v>
      </c>
      <c r="M38" s="69" t="s">
        <v>25</v>
      </c>
      <c r="N38" s="69" t="s">
        <v>25</v>
      </c>
      <c r="O38" s="69" t="s">
        <v>25</v>
      </c>
      <c r="P38" s="69" t="s">
        <v>25</v>
      </c>
      <c r="Q38" s="69" t="s">
        <v>25</v>
      </c>
      <c r="R38" s="24" t="s">
        <v>57</v>
      </c>
    </row>
    <row r="39" spans="1:22" s="25" customFormat="1" ht="31.5">
      <c r="A39" s="40">
        <v>754</v>
      </c>
      <c r="B39" s="47"/>
      <c r="C39" s="57"/>
      <c r="D39" s="56" t="s">
        <v>82</v>
      </c>
      <c r="E39" s="57"/>
      <c r="F39" s="70">
        <v>150000</v>
      </c>
      <c r="G39" s="71" t="s">
        <v>25</v>
      </c>
      <c r="H39" s="70">
        <v>150000</v>
      </c>
      <c r="I39" s="70">
        <v>150000</v>
      </c>
      <c r="J39" s="70">
        <v>150000</v>
      </c>
      <c r="K39" s="71" t="s">
        <v>25</v>
      </c>
      <c r="L39" s="71" t="s">
        <v>25</v>
      </c>
      <c r="M39" s="71" t="s">
        <v>25</v>
      </c>
      <c r="N39" s="71" t="s">
        <v>25</v>
      </c>
      <c r="O39" s="71" t="s">
        <v>25</v>
      </c>
      <c r="P39" s="71" t="s">
        <v>25</v>
      </c>
      <c r="Q39" s="71" t="s">
        <v>25</v>
      </c>
      <c r="R39" s="30"/>
      <c r="S39" s="22"/>
      <c r="T39" s="22"/>
      <c r="U39" s="22"/>
      <c r="V39" s="22"/>
    </row>
    <row r="40" spans="1:18" s="25" customFormat="1" ht="45">
      <c r="A40" s="64"/>
      <c r="B40" s="65">
        <v>75411</v>
      </c>
      <c r="C40" s="59">
        <v>5</v>
      </c>
      <c r="D40" s="55" t="s">
        <v>58</v>
      </c>
      <c r="E40" s="59">
        <v>2003</v>
      </c>
      <c r="F40" s="68">
        <v>150000</v>
      </c>
      <c r="G40" s="69" t="s">
        <v>25</v>
      </c>
      <c r="H40" s="68">
        <v>150000</v>
      </c>
      <c r="I40" s="68">
        <v>150000</v>
      </c>
      <c r="J40" s="68">
        <v>150000</v>
      </c>
      <c r="K40" s="69" t="s">
        <v>25</v>
      </c>
      <c r="L40" s="69" t="s">
        <v>25</v>
      </c>
      <c r="M40" s="69" t="s">
        <v>25</v>
      </c>
      <c r="N40" s="69" t="s">
        <v>25</v>
      </c>
      <c r="O40" s="69" t="s">
        <v>25</v>
      </c>
      <c r="P40" s="69" t="s">
        <v>25</v>
      </c>
      <c r="Q40" s="69" t="s">
        <v>25</v>
      </c>
      <c r="R40" s="24" t="s">
        <v>41</v>
      </c>
    </row>
    <row r="41" spans="1:18" s="25" customFormat="1" ht="15.75">
      <c r="A41" s="118">
        <v>801</v>
      </c>
      <c r="B41" s="87"/>
      <c r="C41" s="59"/>
      <c r="D41" s="56" t="s">
        <v>42</v>
      </c>
      <c r="E41" s="59"/>
      <c r="F41" s="70">
        <v>20000</v>
      </c>
      <c r="G41" s="69"/>
      <c r="H41" s="70">
        <v>20000</v>
      </c>
      <c r="I41" s="70">
        <v>20000</v>
      </c>
      <c r="J41" s="70">
        <v>20000</v>
      </c>
      <c r="K41" s="69"/>
      <c r="L41" s="69"/>
      <c r="M41" s="69"/>
      <c r="N41" s="69"/>
      <c r="O41" s="69"/>
      <c r="P41" s="69"/>
      <c r="Q41" s="69"/>
      <c r="R41" s="24"/>
    </row>
    <row r="42" spans="1:18" s="25" customFormat="1" ht="30">
      <c r="A42" s="119"/>
      <c r="B42" s="87">
        <v>80130</v>
      </c>
      <c r="C42" s="59">
        <v>6</v>
      </c>
      <c r="D42" s="55" t="s">
        <v>103</v>
      </c>
      <c r="E42" s="59">
        <v>2003</v>
      </c>
      <c r="F42" s="68">
        <v>20000</v>
      </c>
      <c r="G42" s="69"/>
      <c r="H42" s="68">
        <v>20000</v>
      </c>
      <c r="I42" s="68">
        <v>20000</v>
      </c>
      <c r="J42" s="68">
        <v>20000</v>
      </c>
      <c r="K42" s="69"/>
      <c r="L42" s="69"/>
      <c r="M42" s="69"/>
      <c r="N42" s="69"/>
      <c r="O42" s="69"/>
      <c r="P42" s="69"/>
      <c r="Q42" s="69"/>
      <c r="R42" s="24" t="s">
        <v>104</v>
      </c>
    </row>
    <row r="43" spans="1:22" s="25" customFormat="1" ht="15.75">
      <c r="A43" s="40">
        <v>851</v>
      </c>
      <c r="B43" s="47"/>
      <c r="C43" s="57"/>
      <c r="D43" s="56" t="s">
        <v>64</v>
      </c>
      <c r="E43" s="57"/>
      <c r="F43" s="70">
        <f>SUM(F44)</f>
        <v>8000</v>
      </c>
      <c r="G43" s="71" t="s">
        <v>25</v>
      </c>
      <c r="H43" s="70">
        <f>SUM(H44)</f>
        <v>8000</v>
      </c>
      <c r="I43" s="70">
        <f>SUM(I44)</f>
        <v>8000</v>
      </c>
      <c r="J43" s="70">
        <f>SUM(J44)</f>
        <v>8000</v>
      </c>
      <c r="K43" s="71" t="s">
        <v>25</v>
      </c>
      <c r="L43" s="71" t="s">
        <v>25</v>
      </c>
      <c r="M43" s="71" t="s">
        <v>25</v>
      </c>
      <c r="N43" s="71" t="s">
        <v>25</v>
      </c>
      <c r="O43" s="71" t="s">
        <v>25</v>
      </c>
      <c r="P43" s="71" t="s">
        <v>25</v>
      </c>
      <c r="Q43" s="71" t="s">
        <v>25</v>
      </c>
      <c r="R43" s="30"/>
      <c r="S43" s="22"/>
      <c r="T43" s="22"/>
      <c r="U43" s="22"/>
      <c r="V43" s="22"/>
    </row>
    <row r="44" spans="1:18" s="25" customFormat="1" ht="60">
      <c r="A44" s="64"/>
      <c r="B44" s="65">
        <v>85154</v>
      </c>
      <c r="C44" s="59">
        <v>7</v>
      </c>
      <c r="D44" s="55" t="s">
        <v>101</v>
      </c>
      <c r="E44" s="59">
        <v>2003</v>
      </c>
      <c r="F44" s="68">
        <v>8000</v>
      </c>
      <c r="G44" s="69" t="s">
        <v>25</v>
      </c>
      <c r="H44" s="68">
        <v>8000</v>
      </c>
      <c r="I44" s="68">
        <v>8000</v>
      </c>
      <c r="J44" s="68">
        <v>8000</v>
      </c>
      <c r="K44" s="69" t="s">
        <v>25</v>
      </c>
      <c r="L44" s="69" t="s">
        <v>25</v>
      </c>
      <c r="M44" s="69" t="s">
        <v>25</v>
      </c>
      <c r="N44" s="69" t="s">
        <v>25</v>
      </c>
      <c r="O44" s="69" t="s">
        <v>25</v>
      </c>
      <c r="P44" s="69" t="s">
        <v>25</v>
      </c>
      <c r="Q44" s="69" t="s">
        <v>25</v>
      </c>
      <c r="R44" s="24" t="s">
        <v>57</v>
      </c>
    </row>
    <row r="45" spans="1:18" s="41" customFormat="1" ht="15.75">
      <c r="A45" s="40">
        <v>853</v>
      </c>
      <c r="B45" s="40"/>
      <c r="C45" s="58"/>
      <c r="D45" s="56" t="s">
        <v>45</v>
      </c>
      <c r="E45" s="59"/>
      <c r="F45" s="70">
        <f>SUM(F46:F49)</f>
        <v>62122</v>
      </c>
      <c r="G45" s="69" t="s">
        <v>25</v>
      </c>
      <c r="H45" s="70">
        <f>SUM(H46:H49)</f>
        <v>62122</v>
      </c>
      <c r="I45" s="70">
        <f>SUM(I46:I49)</f>
        <v>62122</v>
      </c>
      <c r="J45" s="70">
        <f>SUM(J46:J49)</f>
        <v>62122</v>
      </c>
      <c r="K45" s="71" t="s">
        <v>25</v>
      </c>
      <c r="L45" s="71" t="s">
        <v>25</v>
      </c>
      <c r="M45" s="71" t="s">
        <v>25</v>
      </c>
      <c r="N45" s="71" t="s">
        <v>25</v>
      </c>
      <c r="O45" s="71" t="s">
        <v>25</v>
      </c>
      <c r="P45" s="71" t="s">
        <v>25</v>
      </c>
      <c r="Q45" s="71" t="s">
        <v>25</v>
      </c>
      <c r="R45" s="23"/>
    </row>
    <row r="46" spans="1:18" s="25" customFormat="1" ht="30">
      <c r="A46" s="101"/>
      <c r="B46" s="118">
        <v>85302</v>
      </c>
      <c r="C46" s="58">
        <v>8</v>
      </c>
      <c r="D46" s="55" t="s">
        <v>59</v>
      </c>
      <c r="E46" s="59">
        <v>2003</v>
      </c>
      <c r="F46" s="68">
        <v>41322</v>
      </c>
      <c r="G46" s="69" t="s">
        <v>25</v>
      </c>
      <c r="H46" s="68">
        <v>41322</v>
      </c>
      <c r="I46" s="68">
        <v>41322</v>
      </c>
      <c r="J46" s="68">
        <v>41322</v>
      </c>
      <c r="K46" s="69" t="s">
        <v>25</v>
      </c>
      <c r="L46" s="69" t="s">
        <v>25</v>
      </c>
      <c r="M46" s="69" t="s">
        <v>25</v>
      </c>
      <c r="N46" s="69" t="s">
        <v>25</v>
      </c>
      <c r="O46" s="69" t="s">
        <v>25</v>
      </c>
      <c r="P46" s="69" t="s">
        <v>25</v>
      </c>
      <c r="Q46" s="69" t="s">
        <v>25</v>
      </c>
      <c r="R46" s="24" t="s">
        <v>48</v>
      </c>
    </row>
    <row r="47" spans="1:18" s="25" customFormat="1" ht="15">
      <c r="A47" s="116"/>
      <c r="B47" s="117"/>
      <c r="C47" s="58">
        <v>9</v>
      </c>
      <c r="D47" s="60" t="s">
        <v>100</v>
      </c>
      <c r="E47" s="59">
        <v>2003</v>
      </c>
      <c r="F47" s="68">
        <v>6000</v>
      </c>
      <c r="G47" s="69" t="s">
        <v>25</v>
      </c>
      <c r="H47" s="68">
        <v>6000</v>
      </c>
      <c r="I47" s="68">
        <v>6000</v>
      </c>
      <c r="J47" s="68">
        <v>6000</v>
      </c>
      <c r="K47" s="69" t="s">
        <v>25</v>
      </c>
      <c r="L47" s="69" t="s">
        <v>25</v>
      </c>
      <c r="M47" s="69" t="s">
        <v>25</v>
      </c>
      <c r="N47" s="69" t="s">
        <v>25</v>
      </c>
      <c r="O47" s="69" t="s">
        <v>25</v>
      </c>
      <c r="P47" s="69" t="s">
        <v>25</v>
      </c>
      <c r="Q47" s="69" t="s">
        <v>25</v>
      </c>
      <c r="R47" s="24" t="s">
        <v>48</v>
      </c>
    </row>
    <row r="48" spans="1:18" s="25" customFormat="1" ht="15">
      <c r="A48" s="116"/>
      <c r="B48" s="64">
        <v>85318</v>
      </c>
      <c r="C48" s="59">
        <v>10</v>
      </c>
      <c r="D48" s="60" t="s">
        <v>60</v>
      </c>
      <c r="E48" s="59">
        <v>2003</v>
      </c>
      <c r="F48" s="68">
        <v>4800</v>
      </c>
      <c r="G48" s="69" t="s">
        <v>25</v>
      </c>
      <c r="H48" s="68">
        <v>4800</v>
      </c>
      <c r="I48" s="68">
        <v>4800</v>
      </c>
      <c r="J48" s="68">
        <v>4800</v>
      </c>
      <c r="K48" s="69" t="s">
        <v>25</v>
      </c>
      <c r="L48" s="69" t="s">
        <v>25</v>
      </c>
      <c r="M48" s="69" t="s">
        <v>25</v>
      </c>
      <c r="N48" s="69" t="s">
        <v>25</v>
      </c>
      <c r="O48" s="69" t="s">
        <v>25</v>
      </c>
      <c r="P48" s="69" t="s">
        <v>25</v>
      </c>
      <c r="Q48" s="69" t="s">
        <v>25</v>
      </c>
      <c r="R48" s="24" t="s">
        <v>61</v>
      </c>
    </row>
    <row r="49" spans="1:18" s="25" customFormat="1" ht="28.5">
      <c r="A49" s="117"/>
      <c r="B49" s="64">
        <v>85333</v>
      </c>
      <c r="C49" s="59">
        <v>11</v>
      </c>
      <c r="D49" s="60" t="s">
        <v>105</v>
      </c>
      <c r="E49" s="59">
        <v>2003</v>
      </c>
      <c r="F49" s="68">
        <v>10000</v>
      </c>
      <c r="G49" s="69"/>
      <c r="H49" s="68">
        <v>10000</v>
      </c>
      <c r="I49" s="68">
        <v>10000</v>
      </c>
      <c r="J49" s="68">
        <v>10000</v>
      </c>
      <c r="K49" s="69"/>
      <c r="L49" s="69"/>
      <c r="M49" s="69"/>
      <c r="N49" s="69"/>
      <c r="O49" s="69"/>
      <c r="P49" s="69"/>
      <c r="Q49" s="69"/>
      <c r="R49" s="24" t="s">
        <v>106</v>
      </c>
    </row>
    <row r="50" spans="1:18" s="42" customFormat="1" ht="31.5">
      <c r="A50" s="32">
        <v>854</v>
      </c>
      <c r="B50" s="65"/>
      <c r="C50" s="57"/>
      <c r="D50" s="61" t="s">
        <v>92</v>
      </c>
      <c r="E50" s="30"/>
      <c r="F50" s="70">
        <f>F51</f>
        <v>30000</v>
      </c>
      <c r="G50" s="71" t="s">
        <v>25</v>
      </c>
      <c r="H50" s="70">
        <f>H51</f>
        <v>30000</v>
      </c>
      <c r="I50" s="70">
        <f>I51</f>
        <v>30000</v>
      </c>
      <c r="J50" s="70">
        <f>J51</f>
        <v>30000</v>
      </c>
      <c r="K50" s="71" t="s">
        <v>25</v>
      </c>
      <c r="L50" s="71" t="s">
        <v>25</v>
      </c>
      <c r="M50" s="71" t="s">
        <v>25</v>
      </c>
      <c r="N50" s="71" t="s">
        <v>25</v>
      </c>
      <c r="O50" s="71" t="s">
        <v>25</v>
      </c>
      <c r="P50" s="71" t="s">
        <v>25</v>
      </c>
      <c r="Q50" s="71" t="s">
        <v>25</v>
      </c>
      <c r="R50" s="30"/>
    </row>
    <row r="51" spans="1:18" s="22" customFormat="1" ht="30">
      <c r="A51" s="66"/>
      <c r="B51" s="65">
        <v>85410</v>
      </c>
      <c r="C51" s="59">
        <v>12</v>
      </c>
      <c r="D51" s="60" t="s">
        <v>83</v>
      </c>
      <c r="E51" s="59">
        <v>2003</v>
      </c>
      <c r="F51" s="68">
        <v>30000</v>
      </c>
      <c r="G51" s="69" t="s">
        <v>25</v>
      </c>
      <c r="H51" s="68">
        <v>30000</v>
      </c>
      <c r="I51" s="68">
        <v>30000</v>
      </c>
      <c r="J51" s="68">
        <v>30000</v>
      </c>
      <c r="K51" s="69" t="s">
        <v>25</v>
      </c>
      <c r="L51" s="69" t="s">
        <v>25</v>
      </c>
      <c r="M51" s="69" t="s">
        <v>25</v>
      </c>
      <c r="N51" s="69" t="s">
        <v>25</v>
      </c>
      <c r="O51" s="69" t="s">
        <v>25</v>
      </c>
      <c r="P51" s="69" t="s">
        <v>25</v>
      </c>
      <c r="Q51" s="69" t="s">
        <v>25</v>
      </c>
      <c r="R51" s="24" t="s">
        <v>52</v>
      </c>
    </row>
    <row r="52" spans="1:18" s="34" customFormat="1" ht="24" customHeight="1">
      <c r="A52" s="108" t="s">
        <v>62</v>
      </c>
      <c r="B52" s="99"/>
      <c r="C52" s="99"/>
      <c r="D52" s="100"/>
      <c r="E52" s="33"/>
      <c r="F52" s="74">
        <v>373722</v>
      </c>
      <c r="G52" s="74">
        <f>SUM(G33,G36,G43,G39,G45,G50)</f>
        <v>0</v>
      </c>
      <c r="H52" s="74">
        <v>373722</v>
      </c>
      <c r="I52" s="74">
        <v>373722</v>
      </c>
      <c r="J52" s="74">
        <v>373722</v>
      </c>
      <c r="K52" s="74">
        <f aca="true" t="shared" si="2" ref="K52:Q52">SUM(K33,K36,K43,K45,K50)</f>
        <v>0</v>
      </c>
      <c r="L52" s="74">
        <f t="shared" si="2"/>
        <v>0</v>
      </c>
      <c r="M52" s="74">
        <f t="shared" si="2"/>
        <v>0</v>
      </c>
      <c r="N52" s="74">
        <f t="shared" si="2"/>
        <v>0</v>
      </c>
      <c r="O52" s="74">
        <f>SUM(O33,O36,O43,O45,O50)</f>
        <v>0</v>
      </c>
      <c r="P52" s="74">
        <f t="shared" si="2"/>
        <v>0</v>
      </c>
      <c r="Q52" s="74">
        <f t="shared" si="2"/>
        <v>0</v>
      </c>
      <c r="R52" s="52"/>
    </row>
    <row r="53" spans="1:18" s="34" customFormat="1" ht="24" customHeight="1">
      <c r="A53" s="98" t="s">
        <v>84</v>
      </c>
      <c r="B53" s="99"/>
      <c r="C53" s="99"/>
      <c r="D53" s="100"/>
      <c r="E53" s="33"/>
      <c r="F53" s="74">
        <f aca="true" t="shared" si="3" ref="F53:K53">F31+F52</f>
        <v>18742605</v>
      </c>
      <c r="G53" s="74">
        <f t="shared" si="3"/>
        <v>5545069</v>
      </c>
      <c r="H53" s="74">
        <f t="shared" si="3"/>
        <v>13197536</v>
      </c>
      <c r="I53" s="74">
        <f t="shared" si="3"/>
        <v>2620156</v>
      </c>
      <c r="J53" s="74">
        <f t="shared" si="3"/>
        <v>1398296</v>
      </c>
      <c r="K53" s="74">
        <f t="shared" si="3"/>
        <v>127767</v>
      </c>
      <c r="L53" s="74">
        <v>0</v>
      </c>
      <c r="M53" s="74">
        <f>M31+M52</f>
        <v>262355</v>
      </c>
      <c r="N53" s="74">
        <f>N31+N52</f>
        <v>831738</v>
      </c>
      <c r="O53" s="74">
        <f>O31+O52</f>
        <v>2231134</v>
      </c>
      <c r="P53" s="74">
        <f>P31+P52</f>
        <v>629787</v>
      </c>
      <c r="Q53" s="74">
        <f>Q31+Q52</f>
        <v>7716459</v>
      </c>
      <c r="R53" s="52"/>
    </row>
    <row r="54" spans="1:18" s="31" customFormat="1" ht="24" customHeight="1">
      <c r="A54" s="80" t="s">
        <v>63</v>
      </c>
      <c r="B54" s="35"/>
      <c r="C54" s="35"/>
      <c r="D54" s="35"/>
      <c r="E54" s="36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54"/>
    </row>
    <row r="55" spans="1:18" s="22" customFormat="1" ht="15.75">
      <c r="A55" s="40">
        <v>851</v>
      </c>
      <c r="B55" s="47"/>
      <c r="C55" s="29"/>
      <c r="D55" s="56" t="s">
        <v>64</v>
      </c>
      <c r="E55" s="24"/>
      <c r="F55" s="70">
        <v>8058904</v>
      </c>
      <c r="G55" s="70">
        <f aca="true" t="shared" si="4" ref="G55:L55">SUM(G56:G58)</f>
        <v>6590000</v>
      </c>
      <c r="H55" s="70">
        <f t="shared" si="4"/>
        <v>1468904</v>
      </c>
      <c r="I55" s="70">
        <f t="shared" si="4"/>
        <v>1468904</v>
      </c>
      <c r="J55" s="71" t="s">
        <v>25</v>
      </c>
      <c r="K55" s="70">
        <f t="shared" si="4"/>
        <v>368904</v>
      </c>
      <c r="L55" s="70">
        <f t="shared" si="4"/>
        <v>1000000</v>
      </c>
      <c r="M55" s="71" t="s">
        <v>25</v>
      </c>
      <c r="N55" s="71">
        <v>100000</v>
      </c>
      <c r="O55" s="71" t="s">
        <v>25</v>
      </c>
      <c r="P55" s="71" t="s">
        <v>25</v>
      </c>
      <c r="Q55" s="71" t="s">
        <v>25</v>
      </c>
      <c r="R55" s="23"/>
    </row>
    <row r="56" spans="1:18" s="25" customFormat="1" ht="45">
      <c r="A56" s="101"/>
      <c r="B56" s="103">
        <v>85111</v>
      </c>
      <c r="C56" s="59">
        <v>1</v>
      </c>
      <c r="D56" s="60" t="s">
        <v>89</v>
      </c>
      <c r="E56" s="59" t="s">
        <v>40</v>
      </c>
      <c r="F56" s="68">
        <v>7860000</v>
      </c>
      <c r="G56" s="68">
        <v>6500000</v>
      </c>
      <c r="H56" s="68">
        <v>1360000</v>
      </c>
      <c r="I56" s="68">
        <v>1360000</v>
      </c>
      <c r="J56" s="69" t="s">
        <v>25</v>
      </c>
      <c r="K56" s="68">
        <v>360000</v>
      </c>
      <c r="L56" s="68">
        <v>1000000</v>
      </c>
      <c r="M56" s="78" t="s">
        <v>25</v>
      </c>
      <c r="N56" s="78" t="s">
        <v>25</v>
      </c>
      <c r="O56" s="78" t="s">
        <v>25</v>
      </c>
      <c r="P56" s="78" t="s">
        <v>25</v>
      </c>
      <c r="Q56" s="78" t="s">
        <v>25</v>
      </c>
      <c r="R56" s="24" t="s">
        <v>85</v>
      </c>
    </row>
    <row r="57" spans="1:18" s="25" customFormat="1" ht="60">
      <c r="A57" s="101"/>
      <c r="B57" s="103"/>
      <c r="C57" s="59">
        <v>2</v>
      </c>
      <c r="D57" s="60" t="s">
        <v>107</v>
      </c>
      <c r="E57" s="59">
        <v>2003</v>
      </c>
      <c r="F57" s="68">
        <v>100000</v>
      </c>
      <c r="G57" s="68"/>
      <c r="H57" s="68">
        <v>100000</v>
      </c>
      <c r="I57" s="68">
        <v>100000</v>
      </c>
      <c r="J57" s="69"/>
      <c r="K57" s="68"/>
      <c r="L57" s="68"/>
      <c r="M57" s="78"/>
      <c r="N57" s="78">
        <v>100000</v>
      </c>
      <c r="O57" s="78"/>
      <c r="P57" s="78"/>
      <c r="Q57" s="78"/>
      <c r="R57" s="24" t="s">
        <v>85</v>
      </c>
    </row>
    <row r="58" spans="1:18" s="25" customFormat="1" ht="30">
      <c r="A58" s="102"/>
      <c r="B58" s="104"/>
      <c r="C58" s="59">
        <v>3</v>
      </c>
      <c r="D58" s="60" t="s">
        <v>87</v>
      </c>
      <c r="E58" s="59">
        <v>2003</v>
      </c>
      <c r="F58" s="68">
        <v>98904</v>
      </c>
      <c r="G58" s="68">
        <v>90000</v>
      </c>
      <c r="H58" s="68">
        <v>8904</v>
      </c>
      <c r="I58" s="68">
        <v>8904</v>
      </c>
      <c r="J58" s="69" t="s">
        <v>25</v>
      </c>
      <c r="K58" s="68">
        <v>8904</v>
      </c>
      <c r="L58" s="78" t="s">
        <v>25</v>
      </c>
      <c r="M58" s="78" t="s">
        <v>25</v>
      </c>
      <c r="N58" s="78" t="s">
        <v>25</v>
      </c>
      <c r="O58" s="78" t="s">
        <v>25</v>
      </c>
      <c r="P58" s="78" t="s">
        <v>25</v>
      </c>
      <c r="Q58" s="78" t="s">
        <v>25</v>
      </c>
      <c r="R58" s="24" t="s">
        <v>86</v>
      </c>
    </row>
    <row r="59" spans="1:18" s="34" customFormat="1" ht="24" customHeight="1">
      <c r="A59" s="106" t="s">
        <v>65</v>
      </c>
      <c r="B59" s="107"/>
      <c r="C59" s="107"/>
      <c r="D59" s="89"/>
      <c r="E59" s="33"/>
      <c r="F59" s="74">
        <f>SUM(F55)</f>
        <v>8058904</v>
      </c>
      <c r="G59" s="74">
        <f aca="true" t="shared" si="5" ref="G59:L59">SUM(G55)</f>
        <v>6590000</v>
      </c>
      <c r="H59" s="74">
        <f t="shared" si="5"/>
        <v>1468904</v>
      </c>
      <c r="I59" s="74">
        <f t="shared" si="5"/>
        <v>1468904</v>
      </c>
      <c r="J59" s="71" t="s">
        <v>25</v>
      </c>
      <c r="K59" s="74">
        <f t="shared" si="5"/>
        <v>368904</v>
      </c>
      <c r="L59" s="74">
        <f t="shared" si="5"/>
        <v>1000000</v>
      </c>
      <c r="M59" s="75" t="s">
        <v>25</v>
      </c>
      <c r="N59" s="75">
        <v>100000</v>
      </c>
      <c r="O59" s="75" t="s">
        <v>25</v>
      </c>
      <c r="P59" s="75" t="s">
        <v>25</v>
      </c>
      <c r="Q59" s="75" t="s">
        <v>25</v>
      </c>
      <c r="R59" s="52"/>
    </row>
    <row r="60" spans="1:18" s="39" customFormat="1" ht="24" customHeight="1">
      <c r="A60" s="94" t="s">
        <v>66</v>
      </c>
      <c r="B60" s="95"/>
      <c r="C60" s="95"/>
      <c r="D60" s="95"/>
      <c r="E60" s="37"/>
      <c r="F60" s="79">
        <f aca="true" t="shared" si="6" ref="F60:Q60">SUM(F59,F52,F31)</f>
        <v>26801509</v>
      </c>
      <c r="G60" s="79">
        <f t="shared" si="6"/>
        <v>12135069</v>
      </c>
      <c r="H60" s="79">
        <f t="shared" si="6"/>
        <v>14666440</v>
      </c>
      <c r="I60" s="79">
        <f t="shared" si="6"/>
        <v>4089060</v>
      </c>
      <c r="J60" s="79">
        <f t="shared" si="6"/>
        <v>1398296</v>
      </c>
      <c r="K60" s="79">
        <f t="shared" si="6"/>
        <v>496671</v>
      </c>
      <c r="L60" s="79">
        <f t="shared" si="6"/>
        <v>1000000</v>
      </c>
      <c r="M60" s="79">
        <f t="shared" si="6"/>
        <v>262355</v>
      </c>
      <c r="N60" s="79">
        <f t="shared" si="6"/>
        <v>931738</v>
      </c>
      <c r="O60" s="79">
        <f t="shared" si="6"/>
        <v>2231134</v>
      </c>
      <c r="P60" s="79">
        <f t="shared" si="6"/>
        <v>629787</v>
      </c>
      <c r="Q60" s="79">
        <f t="shared" si="6"/>
        <v>7716459</v>
      </c>
      <c r="R60" s="38"/>
    </row>
  </sheetData>
  <mergeCells count="27">
    <mergeCell ref="F8:F10"/>
    <mergeCell ref="G8:G10"/>
    <mergeCell ref="R8:R10"/>
    <mergeCell ref="I9:I10"/>
    <mergeCell ref="J9:N9"/>
    <mergeCell ref="Q9:Q10"/>
    <mergeCell ref="O9:P9"/>
    <mergeCell ref="I8:Q8"/>
    <mergeCell ref="H8:H10"/>
    <mergeCell ref="A59:D59"/>
    <mergeCell ref="A31:D31"/>
    <mergeCell ref="A32:D32"/>
    <mergeCell ref="A52:D52"/>
    <mergeCell ref="A33:A34"/>
    <mergeCell ref="A46:A49"/>
    <mergeCell ref="B46:B47"/>
    <mergeCell ref="A41:A42"/>
    <mergeCell ref="E8:E10"/>
    <mergeCell ref="C8:C10"/>
    <mergeCell ref="D8:D10"/>
    <mergeCell ref="A60:D60"/>
    <mergeCell ref="A37:A38"/>
    <mergeCell ref="A53:D53"/>
    <mergeCell ref="A56:A58"/>
    <mergeCell ref="B56:B58"/>
    <mergeCell ref="A8:A10"/>
    <mergeCell ref="B8:B10"/>
  </mergeCells>
  <printOptions/>
  <pageMargins left="0.18" right="0.18" top="1.09" bottom="0.7" header="0.23" footer="0.21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2003-11-17T12:16:53Z</cp:lastPrinted>
  <dcterms:created xsi:type="dcterms:W3CDTF">2003-03-11T06:35:40Z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