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973F64FA-65C8-43F2-A4F7-9EBF85176208}" xr6:coauthVersionLast="32" xr6:coauthVersionMax="32" xr10:uidLastSave="{00000000-0000-0000-0000-000000000000}"/>
  <bookViews>
    <workbookView xWindow="240" yWindow="105" windowWidth="14805" windowHeight="801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62913"/>
</workbook>
</file>

<file path=xl/calcChain.xml><?xml version="1.0" encoding="utf-8"?>
<calcChain xmlns="http://schemas.openxmlformats.org/spreadsheetml/2006/main">
  <c r="J143" i="1" l="1"/>
  <c r="J149" i="1" l="1"/>
  <c r="K139" i="1" l="1"/>
  <c r="K154" i="1"/>
  <c r="L139" i="1"/>
  <c r="P137" i="1"/>
  <c r="D156" i="1" l="1"/>
  <c r="H156" i="1" l="1"/>
  <c r="H155" i="1"/>
  <c r="H151" i="1" l="1"/>
  <c r="H150" i="1"/>
  <c r="F138" i="1" l="1"/>
  <c r="F142" i="1"/>
  <c r="F140" i="1"/>
  <c r="N144" i="1" l="1"/>
  <c r="N143" i="1"/>
  <c r="N142" i="1"/>
  <c r="N141" i="1"/>
  <c r="N8" i="1"/>
  <c r="K157" i="1"/>
  <c r="N145" i="1" l="1"/>
  <c r="J145" i="1"/>
  <c r="J138" i="1"/>
  <c r="H163" i="1"/>
  <c r="H162" i="1"/>
  <c r="H141" i="1"/>
  <c r="H140" i="1"/>
  <c r="H139" i="1"/>
  <c r="H138" i="1"/>
  <c r="R141" i="1"/>
  <c r="R139" i="1"/>
  <c r="R138" i="1"/>
  <c r="D116" i="1"/>
  <c r="N100" i="1"/>
  <c r="N106" i="1"/>
  <c r="D109" i="1"/>
  <c r="N80" i="1"/>
  <c r="D93" i="1"/>
  <c r="N109" i="1" l="1"/>
  <c r="J147" i="1"/>
  <c r="N52" i="1"/>
  <c r="D64" i="1"/>
  <c r="N21" i="1"/>
  <c r="N25" i="1"/>
  <c r="N13" i="1"/>
  <c r="D17" i="1"/>
  <c r="N16" i="1" l="1"/>
  <c r="N28" i="1"/>
  <c r="H137" i="1"/>
  <c r="N38" i="1" l="1"/>
  <c r="D138" i="1" l="1"/>
  <c r="D139" i="1"/>
  <c r="D140" i="1"/>
  <c r="H144" i="1"/>
  <c r="H145" i="1"/>
  <c r="H146" i="1"/>
  <c r="H147" i="1"/>
  <c r="H159" i="1"/>
  <c r="D41" i="1"/>
  <c r="H143" i="1" l="1"/>
  <c r="D152" i="1" l="1"/>
  <c r="D149" i="1"/>
  <c r="D148" i="1"/>
  <c r="D146" i="1"/>
  <c r="D145" i="1"/>
  <c r="D143" i="1"/>
  <c r="D142" i="1"/>
  <c r="F144" i="1"/>
  <c r="F137" i="1"/>
  <c r="P153" i="1"/>
  <c r="P155" i="1" s="1"/>
  <c r="D125" i="1"/>
  <c r="D121" i="1"/>
  <c r="N86" i="1"/>
  <c r="N89" i="1" s="1"/>
  <c r="N67" i="1"/>
  <c r="N138" i="1" s="1"/>
  <c r="N71" i="1"/>
  <c r="D70" i="1"/>
  <c r="N56" i="1"/>
  <c r="N42" i="1"/>
  <c r="N45" i="1" s="1"/>
  <c r="N74" i="1" l="1"/>
  <c r="K161" i="1"/>
  <c r="F145" i="1"/>
  <c r="D154" i="1"/>
  <c r="N59" i="1"/>
  <c r="N149" i="1" l="1"/>
</calcChain>
</file>

<file path=xl/sharedStrings.xml><?xml version="1.0" encoding="utf-8"?>
<sst xmlns="http://schemas.openxmlformats.org/spreadsheetml/2006/main" count="461" uniqueCount="147">
  <si>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</si>
  <si>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</si>
  <si>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</si>
  <si>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</si>
  <si>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</si>
  <si>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</si>
  <si>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</si>
  <si>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</si>
  <si>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</si>
  <si>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</si>
  <si>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</si>
  <si>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</si>
  <si>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</si>
  <si>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</si>
  <si>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</si>
  <si>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</si>
  <si>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</si>
  <si>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</si>
  <si>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</si>
  <si>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</si>
  <si>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</si>
  <si>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</si>
  <si>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</si>
  <si>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</si>
  <si>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</si>
  <si>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</si>
  <si>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</si>
  <si>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</si>
  <si>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</si>
  <si>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</si>
  <si>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</si>
  <si>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</si>
  <si>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</si>
  <si>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</si>
  <si>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</si>
  <si>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</si>
  <si>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</si>
  <si>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</si>
  <si>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</si>
  <si>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</si>
  <si>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</si>
  <si>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</si>
  <si>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</si>
  <si>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</si>
  <si>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</si>
  <si>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</si>
  <si>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</si>
  <si>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</si>
  <si>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</si>
  <si>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</si>
  <si>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</si>
  <si>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</si>
  <si>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</si>
  <si>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</si>
  <si>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</si>
  <si>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</si>
  <si>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</si>
  <si>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</si>
  <si>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</si>
  <si>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</si>
  <si>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</si>
  <si>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</si>
  <si>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</si>
  <si>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</si>
  <si>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</si>
  <si>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</si>
  <si>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</si>
  <si>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</si>
  <si>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</si>
  <si>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</si>
  <si>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</si>
  <si>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</si>
  <si>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</si>
  <si>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</si>
  <si>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</si>
  <si>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</si>
  <si>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</si>
  <si>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</si>
  <si>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</si>
  <si>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</si>
  <si>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</si>
  <si>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</si>
  <si>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</si>
  <si>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</si>
  <si>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</si>
  <si>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</si>
  <si>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</si>
  <si>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</si>
  <si>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</si>
  <si>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</si>
  <si>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</si>
  <si>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</si>
  <si>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</si>
  <si>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</si>
  <si>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</si>
  <si>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</si>
  <si>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</si>
  <si>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</si>
  <si>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</si>
  <si>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</si>
  <si>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</si>
  <si>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</si>
  <si>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</si>
  <si>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</si>
  <si>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</si>
  <si>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</si>
  <si>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</si>
  <si>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</si>
  <si>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</si>
  <si>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</si>
  <si>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</si>
  <si>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>Zarządu Powiatu Ilawskiego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</si>
  <si>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</si>
  <si>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</si>
  <si>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</si>
  <si>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</si>
  <si>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</si>
  <si>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</si>
  <si>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</si>
  <si>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vakat et.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</si>
  <si>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</si>
  <si>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</si>
  <si>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</si>
  <si>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</si>
  <si>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</si>
  <si>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</si>
  <si>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</si>
  <si>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</si>
  <si>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</si>
  <si>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</si>
  <si>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</si>
  <si>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</si>
  <si>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</si>
  <si>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</si>
  <si>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</si>
  <si>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</si>
  <si>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2017/2018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</si>
  <si>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Analiza arkuszy organizacji szkół i placówek powiatu iławskiego na rok szkolny 2017/2018</t>
  </si>
  <si>
    <t>+zastępostwo pomoc    n-la+ insp. BHP</t>
  </si>
  <si>
    <t>urlop dla poratow. zdrowia</t>
  </si>
  <si>
    <t>+1 zastępstwo et.</t>
  </si>
  <si>
    <t>dlugotrwale zwolnienie lek.</t>
  </si>
  <si>
    <t xml:space="preserve"> w tym:</t>
  </si>
  <si>
    <t xml:space="preserve"> + zastępstwo</t>
  </si>
  <si>
    <t>do Uchwały Nr        /     /18</t>
  </si>
  <si>
    <t>z dnia 9 maja 2018 r.</t>
  </si>
  <si>
    <t>229/1116/18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</si>
</sst>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4" fillId="0" borderId="6" xfId="0" applyFont="1" applyFill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1" fontId="6" fillId="0" borderId="9" xfId="0" applyNumberFormat="1" applyFont="1" applyBorder="1"/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8" xfId="0" applyNumberFormat="1" applyFont="1" applyBorder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2" fontId="4" fillId="0" borderId="0" xfId="0" applyNumberFormat="1" applyFont="1"/>
    <xf numFmtId="2" fontId="0" fillId="0" borderId="6" xfId="0" applyNumberFormat="1" applyBorder="1"/>
    <xf numFmtId="164" fontId="6" fillId="0" borderId="0" xfId="0" applyNumberFormat="1" applyFo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" fillId="0" borderId="5" xfId="0" applyFont="1" applyBorder="1"/>
    <xf numFmtId="0" fontId="9" fillId="0" borderId="6" xfId="0" applyFont="1" applyBorder="1"/>
    <xf numFmtId="0" fontId="9" fillId="0" borderId="9" xfId="0" applyFont="1" applyBorder="1"/>
    <xf numFmtId="0" fontId="12" fillId="0" borderId="7" xfId="0" applyFont="1" applyBorder="1" applyAlignment="1">
      <alignment horizontal="left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11" fillId="0" borderId="6" xfId="0" applyFont="1" applyBorder="1" applyAlignment="1"/>
    <xf numFmtId="0" fontId="20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5" xfId="0" applyFont="1" applyBorder="1" applyAlignment="1"/>
    <xf numFmtId="0" fontId="0" fillId="0" borderId="8" xfId="0" applyBorder="1" applyAlignment="1"/>
    <xf numFmtId="0" fontId="12" fillId="0" borderId="0" xfId="0" applyFont="1" applyBorder="1" applyAlignment="1">
      <alignment vertical="center" wrapText="1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1" fillId="0" borderId="2" xfId="0" applyFont="1" applyBorder="1" applyAlignment="1"/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13" fillId="0" borderId="5" xfId="0" applyFont="1" applyBorder="1" applyAlignment="1"/>
    <xf numFmtId="0" fontId="3" fillId="0" borderId="6" xfId="0" applyFont="1" applyBorder="1" applyAlignment="1"/>
    <xf numFmtId="0" fontId="0" fillId="0" borderId="5" xfId="0" applyBorder="1" applyAlignment="1">
      <alignment wrapText="1"/>
    </xf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6"/>
  <sheetViews>
    <sheetView tabSelected="1" topLeftCell="A166" zoomScaleNormal="100" zoomScalePageLayoutView="50" workbookViewId="0">
      <selection activeCell="S6" sqref="S6"/>
    </sheetView>
  </sheetViews>
  <sheetFormatPr defaultRowHeight="15" x14ac:dyDescent="0.25"/>
  <cols>
    <col min="1" max="1" width="4.28515625" customWidth="1"/>
    <col min="2" max="2" width="17.5703125" customWidth="1"/>
    <col min="3" max="3" width="10" customWidth="1"/>
    <col min="4" max="4" width="7.710937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0.42578125" customWidth="1"/>
    <col min="10" max="10" width="6.710937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110</v>
      </c>
    </row>
    <row r="2" spans="1:18" x14ac:dyDescent="0.25">
      <c r="O2" t="s">
        <v>144</v>
      </c>
      <c r="Q2" t="s">
        <v>146</v>
      </c>
    </row>
    <row r="3" spans="1:18" x14ac:dyDescent="0.25">
      <c r="O3" t="s">
        <v>111</v>
      </c>
    </row>
    <row r="4" spans="1:18" x14ac:dyDescent="0.25">
      <c r="O4" t="s">
        <v>145</v>
      </c>
    </row>
    <row r="5" spans="1:18" x14ac:dyDescent="0.25">
      <c r="A5" s="184" t="s">
        <v>137</v>
      </c>
      <c r="B5" s="184"/>
      <c r="C5" s="184"/>
      <c r="D5" s="184"/>
      <c r="E5" s="184"/>
      <c r="F5" s="184"/>
      <c r="G5" s="184"/>
      <c r="H5" s="184"/>
      <c r="I5" s="184"/>
    </row>
    <row r="6" spans="1:18" ht="78.75" customHeight="1" x14ac:dyDescent="0.25">
      <c r="A6" s="21" t="s">
        <v>6</v>
      </c>
      <c r="B6" s="20" t="s">
        <v>7</v>
      </c>
      <c r="C6" s="171" t="s">
        <v>8</v>
      </c>
      <c r="D6" s="172"/>
      <c r="E6" s="171" t="s">
        <v>9</v>
      </c>
      <c r="F6" s="172"/>
      <c r="G6" s="173" t="s">
        <v>136</v>
      </c>
      <c r="H6" s="174"/>
      <c r="I6" s="162" t="s">
        <v>16</v>
      </c>
      <c r="J6" s="163"/>
      <c r="K6" s="8" t="s">
        <v>17</v>
      </c>
      <c r="L6" s="112" t="s">
        <v>18</v>
      </c>
      <c r="M6" s="162" t="s">
        <v>19</v>
      </c>
      <c r="N6" s="163"/>
      <c r="O6" s="160" t="s">
        <v>20</v>
      </c>
      <c r="P6" s="164"/>
      <c r="Q6" s="160" t="s">
        <v>21</v>
      </c>
      <c r="R6" s="161"/>
    </row>
    <row r="7" spans="1:18" x14ac:dyDescent="0.25">
      <c r="A7" s="19">
        <v>1</v>
      </c>
      <c r="B7" s="167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23</v>
      </c>
      <c r="I7" s="169" t="s">
        <v>26</v>
      </c>
      <c r="J7" s="170"/>
      <c r="K7" s="22"/>
      <c r="L7" s="22"/>
      <c r="M7" s="9"/>
      <c r="N7" s="4"/>
      <c r="O7" s="9"/>
      <c r="P7" s="4"/>
      <c r="Q7" s="23"/>
      <c r="R7" s="24"/>
    </row>
    <row r="8" spans="1:18" x14ac:dyDescent="0.25">
      <c r="A8" s="19"/>
      <c r="B8" s="168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660</v>
      </c>
      <c r="I8" s="11"/>
      <c r="J8" s="15">
        <v>48</v>
      </c>
      <c r="K8" s="33">
        <v>1162.23</v>
      </c>
      <c r="L8" s="19">
        <v>229.88</v>
      </c>
      <c r="M8" s="11"/>
      <c r="N8" s="47">
        <f>K8-R8</f>
        <v>1042.23</v>
      </c>
      <c r="O8" s="11"/>
      <c r="P8" s="6"/>
      <c r="Q8" s="11" t="s">
        <v>34</v>
      </c>
      <c r="R8" s="6">
        <v>120</v>
      </c>
    </row>
    <row r="9" spans="1:18" ht="18.75" customHeight="1" x14ac:dyDescent="0.25">
      <c r="A9" s="19"/>
      <c r="B9" s="168"/>
      <c r="C9" s="5" t="s">
        <v>2</v>
      </c>
      <c r="D9" s="58">
        <v>10.75</v>
      </c>
      <c r="E9" s="182" t="s">
        <v>11</v>
      </c>
      <c r="F9" s="12"/>
      <c r="G9" s="73" t="s">
        <v>14</v>
      </c>
      <c r="H9" s="132">
        <v>660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73</v>
      </c>
    </row>
    <row r="10" spans="1:18" ht="12" customHeight="1" x14ac:dyDescent="0.25">
      <c r="A10" s="19"/>
      <c r="B10" s="16"/>
      <c r="C10" s="7" t="s">
        <v>3</v>
      </c>
      <c r="D10" s="6"/>
      <c r="E10" s="183"/>
      <c r="F10" s="12">
        <v>1</v>
      </c>
      <c r="G10" s="180" t="s">
        <v>15</v>
      </c>
      <c r="H10" s="181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25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8</v>
      </c>
      <c r="I11" s="29" t="s">
        <v>29</v>
      </c>
      <c r="J11" s="31">
        <v>0</v>
      </c>
      <c r="K11" s="19"/>
      <c r="L11" s="19"/>
      <c r="M11" s="11" t="s">
        <v>31</v>
      </c>
      <c r="N11" s="6">
        <v>26</v>
      </c>
      <c r="O11" s="11"/>
      <c r="P11" s="6"/>
      <c r="Q11" s="11"/>
      <c r="R11" s="6"/>
    </row>
    <row r="12" spans="1:18" x14ac:dyDescent="0.25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89.19</v>
      </c>
      <c r="I12" s="11"/>
      <c r="J12" s="6"/>
      <c r="K12" s="19"/>
      <c r="L12" s="19"/>
      <c r="M12" s="11" t="s">
        <v>32</v>
      </c>
      <c r="N12" s="6">
        <v>13</v>
      </c>
      <c r="O12" s="11"/>
      <c r="P12" s="6"/>
      <c r="Q12" s="11" t="s">
        <v>36</v>
      </c>
      <c r="R12" s="6">
        <v>2</v>
      </c>
    </row>
    <row r="13" spans="1:18" ht="10.5" customHeight="1" x14ac:dyDescent="0.25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5" t="s">
        <v>5</v>
      </c>
      <c r="N13" s="36">
        <f>SUM(N10:N12)</f>
        <v>84</v>
      </c>
      <c r="O13" s="11"/>
      <c r="P13" s="6"/>
      <c r="Q13" s="25"/>
      <c r="R13" s="26"/>
    </row>
    <row r="14" spans="1:18" ht="20.25" customHeight="1" x14ac:dyDescent="0.25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175" t="s">
        <v>42</v>
      </c>
      <c r="J14" s="176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25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2.9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25">
      <c r="A16" s="19"/>
      <c r="B16" s="18"/>
      <c r="C16" s="5"/>
      <c r="D16" s="5"/>
      <c r="E16" s="25"/>
      <c r="F16" s="6"/>
      <c r="G16" s="121" t="s">
        <v>41</v>
      </c>
      <c r="H16" s="37">
        <v>6</v>
      </c>
      <c r="I16" s="11"/>
      <c r="J16" s="6"/>
      <c r="K16" s="19"/>
      <c r="L16" s="19"/>
      <c r="M16" s="11"/>
      <c r="N16" s="47">
        <f>N8-N13</f>
        <v>958.23</v>
      </c>
      <c r="O16" s="11"/>
      <c r="P16" s="6"/>
      <c r="Q16" s="25"/>
      <c r="R16" s="26"/>
    </row>
    <row r="17" spans="1:18" x14ac:dyDescent="0.25">
      <c r="A17" s="19"/>
      <c r="B17" s="40"/>
      <c r="C17" s="7" t="s">
        <v>49</v>
      </c>
      <c r="D17" s="90">
        <f>D8+D9+D11+D12+D14+D15</f>
        <v>22.25</v>
      </c>
      <c r="E17" s="25"/>
      <c r="F17" s="6"/>
      <c r="G17" s="122" t="s">
        <v>40</v>
      </c>
      <c r="H17" s="37">
        <v>179</v>
      </c>
      <c r="I17" s="11" t="s">
        <v>116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25">
      <c r="A18" s="19"/>
      <c r="B18" s="19"/>
      <c r="C18" s="88" t="s">
        <v>117</v>
      </c>
      <c r="D18" s="150">
        <v>1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25">
      <c r="A19" s="19"/>
      <c r="B19" s="19"/>
      <c r="C19" s="5"/>
      <c r="D19" s="5"/>
      <c r="E19" s="11"/>
      <c r="F19" s="6"/>
      <c r="G19" s="42"/>
      <c r="H19" s="42"/>
      <c r="I19" s="11"/>
      <c r="J19" s="6"/>
      <c r="K19" s="19"/>
      <c r="L19" s="19"/>
      <c r="M19" s="5"/>
      <c r="N19" s="5"/>
      <c r="O19" s="11"/>
      <c r="P19" s="6"/>
      <c r="Q19" s="43"/>
      <c r="R19" s="26"/>
    </row>
    <row r="20" spans="1:18" x14ac:dyDescent="0.25">
      <c r="A20" s="22">
        <v>2</v>
      </c>
      <c r="B20" s="177" t="s">
        <v>44</v>
      </c>
      <c r="C20" s="54" t="s">
        <v>0</v>
      </c>
      <c r="D20" s="4"/>
      <c r="E20" s="32" t="s">
        <v>10</v>
      </c>
      <c r="F20" s="4">
        <v>1</v>
      </c>
      <c r="G20" s="56" t="s">
        <v>12</v>
      </c>
      <c r="H20" s="14">
        <v>27</v>
      </c>
      <c r="I20" s="169" t="s">
        <v>26</v>
      </c>
      <c r="J20" s="170"/>
      <c r="K20" s="22"/>
      <c r="L20" s="22"/>
      <c r="M20" s="9"/>
      <c r="N20" s="4"/>
      <c r="O20" s="9"/>
      <c r="P20" s="4"/>
      <c r="Q20" s="23"/>
      <c r="R20" s="24"/>
    </row>
    <row r="21" spans="1:18" x14ac:dyDescent="0.25">
      <c r="A21" s="19"/>
      <c r="B21" s="178"/>
      <c r="C21" s="11" t="s">
        <v>1</v>
      </c>
      <c r="D21" s="6">
        <v>5</v>
      </c>
      <c r="E21" s="30" t="s">
        <v>43</v>
      </c>
      <c r="F21" s="6">
        <v>2</v>
      </c>
      <c r="G21" s="34" t="s">
        <v>13</v>
      </c>
      <c r="H21" s="15">
        <v>689</v>
      </c>
      <c r="I21" s="11"/>
      <c r="J21" s="15">
        <v>46</v>
      </c>
      <c r="K21" s="33">
        <v>1199.22</v>
      </c>
      <c r="L21" s="19">
        <v>258.95999999999998</v>
      </c>
      <c r="M21" s="11"/>
      <c r="N21" s="47">
        <f>K21-R21</f>
        <v>1003.22</v>
      </c>
      <c r="O21" s="2"/>
      <c r="P21" s="6"/>
      <c r="Q21" s="11" t="s">
        <v>34</v>
      </c>
      <c r="R21" s="6">
        <v>196</v>
      </c>
    </row>
    <row r="22" spans="1:18" ht="18.75" customHeight="1" x14ac:dyDescent="0.25">
      <c r="A22" s="50"/>
      <c r="B22" s="178"/>
      <c r="C22" s="11" t="s">
        <v>2</v>
      </c>
      <c r="D22" s="6">
        <v>10</v>
      </c>
      <c r="E22" s="179" t="s">
        <v>97</v>
      </c>
      <c r="F22" s="6">
        <v>1</v>
      </c>
      <c r="G22" s="73" t="s">
        <v>14</v>
      </c>
      <c r="H22" s="6">
        <v>689</v>
      </c>
      <c r="I22" s="11" t="s">
        <v>27</v>
      </c>
      <c r="J22" s="26"/>
      <c r="K22" s="50"/>
      <c r="L22" s="50"/>
      <c r="M22" s="11" t="s">
        <v>27</v>
      </c>
      <c r="N22" s="26"/>
      <c r="P22" s="26"/>
      <c r="Q22" s="11" t="s">
        <v>35</v>
      </c>
      <c r="R22" s="6">
        <v>114</v>
      </c>
    </row>
    <row r="23" spans="1:18" x14ac:dyDescent="0.25">
      <c r="A23" s="50"/>
      <c r="B23" s="51" t="s">
        <v>23</v>
      </c>
      <c r="C23" s="55" t="s">
        <v>3</v>
      </c>
      <c r="D23" s="6"/>
      <c r="E23" s="179"/>
      <c r="F23" s="26"/>
      <c r="G23" s="180" t="s">
        <v>15</v>
      </c>
      <c r="H23" s="181"/>
      <c r="I23" s="29" t="s">
        <v>47</v>
      </c>
      <c r="J23" s="6">
        <v>1</v>
      </c>
      <c r="K23" s="50"/>
      <c r="L23" s="50"/>
      <c r="M23" s="11" t="s">
        <v>30</v>
      </c>
      <c r="N23" s="26">
        <v>45</v>
      </c>
      <c r="P23" s="26"/>
      <c r="Q23" s="11"/>
      <c r="R23" s="26"/>
    </row>
    <row r="24" spans="1:18" x14ac:dyDescent="0.25">
      <c r="A24" s="50"/>
      <c r="B24" s="52" t="s">
        <v>45</v>
      </c>
      <c r="C24" s="11" t="s">
        <v>1</v>
      </c>
      <c r="D24" s="6">
        <v>0</v>
      </c>
      <c r="E24" s="179" t="s">
        <v>11</v>
      </c>
      <c r="F24" s="26"/>
      <c r="G24" s="70" t="s">
        <v>37</v>
      </c>
      <c r="H24" s="31">
        <v>2</v>
      </c>
      <c r="I24" s="29" t="s">
        <v>139</v>
      </c>
      <c r="J24" s="6">
        <v>0</v>
      </c>
      <c r="K24" s="50"/>
      <c r="L24" s="50"/>
      <c r="M24" s="11" t="s">
        <v>31</v>
      </c>
      <c r="N24" s="26">
        <v>26</v>
      </c>
      <c r="P24" s="26"/>
      <c r="Q24" s="11"/>
      <c r="R24" s="26"/>
    </row>
    <row r="25" spans="1:18" ht="23.25" x14ac:dyDescent="0.25">
      <c r="A25" s="50"/>
      <c r="B25" s="91" t="s">
        <v>114</v>
      </c>
      <c r="C25" s="11" t="s">
        <v>2</v>
      </c>
      <c r="D25" s="6">
        <v>2</v>
      </c>
      <c r="E25" s="179"/>
      <c r="F25" s="6">
        <v>1</v>
      </c>
      <c r="G25" s="70" t="s">
        <v>38</v>
      </c>
      <c r="H25" s="31">
        <v>21.73</v>
      </c>
      <c r="I25" s="156" t="s">
        <v>131</v>
      </c>
      <c r="J25" s="6">
        <v>0</v>
      </c>
      <c r="K25" s="50"/>
      <c r="L25" s="50"/>
      <c r="M25" s="34" t="s">
        <v>5</v>
      </c>
      <c r="N25" s="57">
        <f>SUM(N23:N24)</f>
        <v>71</v>
      </c>
      <c r="P25" s="26"/>
      <c r="Q25" s="11" t="s">
        <v>36</v>
      </c>
      <c r="R25" s="127">
        <v>4</v>
      </c>
    </row>
    <row r="26" spans="1:18" ht="14.25" customHeight="1" x14ac:dyDescent="0.25">
      <c r="A26" s="50"/>
      <c r="B26" s="186" t="s">
        <v>46</v>
      </c>
      <c r="C26" s="55" t="s">
        <v>4</v>
      </c>
      <c r="D26" s="6"/>
      <c r="E26" s="25"/>
      <c r="F26" s="26"/>
      <c r="G26" s="25"/>
      <c r="H26" s="26"/>
      <c r="I26" s="78" t="s">
        <v>132</v>
      </c>
      <c r="J26" s="31">
        <v>0</v>
      </c>
      <c r="K26" s="50"/>
      <c r="L26" s="50"/>
      <c r="M26" s="56"/>
      <c r="N26" s="24"/>
      <c r="P26" s="26"/>
      <c r="Q26" s="25"/>
      <c r="R26" s="26"/>
    </row>
    <row r="27" spans="1:18" ht="21" customHeight="1" x14ac:dyDescent="0.25">
      <c r="A27" s="50"/>
      <c r="B27" s="187"/>
      <c r="C27" s="11" t="s">
        <v>1</v>
      </c>
      <c r="D27" s="6">
        <v>1</v>
      </c>
      <c r="E27" s="25"/>
      <c r="F27" s="26"/>
      <c r="G27" s="34" t="s">
        <v>39</v>
      </c>
      <c r="H27" s="26"/>
      <c r="I27" s="175" t="s">
        <v>42</v>
      </c>
      <c r="J27" s="176"/>
      <c r="K27" s="50"/>
      <c r="L27" s="50"/>
      <c r="M27" s="11" t="s">
        <v>33</v>
      </c>
      <c r="N27" s="26"/>
      <c r="P27" s="26"/>
      <c r="Q27" s="25"/>
      <c r="R27" s="26"/>
    </row>
    <row r="28" spans="1:18" x14ac:dyDescent="0.25">
      <c r="A28" s="50"/>
      <c r="B28" s="52" t="s">
        <v>24</v>
      </c>
      <c r="C28" s="11" t="s">
        <v>2</v>
      </c>
      <c r="D28" s="6">
        <v>5</v>
      </c>
      <c r="E28" s="25"/>
      <c r="F28" s="26"/>
      <c r="G28" s="42" t="s">
        <v>41</v>
      </c>
      <c r="H28" s="37">
        <v>8</v>
      </c>
      <c r="I28" s="25"/>
      <c r="J28" s="15">
        <v>5.46</v>
      </c>
      <c r="K28" s="50"/>
      <c r="L28" s="50"/>
      <c r="M28" s="25"/>
      <c r="N28" s="47">
        <f>N21-N25</f>
        <v>932.22</v>
      </c>
      <c r="P28" s="26"/>
      <c r="Q28" s="25"/>
      <c r="R28" s="26"/>
    </row>
    <row r="29" spans="1:18" x14ac:dyDescent="0.25">
      <c r="A29" s="50"/>
      <c r="B29" s="50"/>
      <c r="C29" s="34" t="s">
        <v>49</v>
      </c>
      <c r="D29" s="15">
        <v>23</v>
      </c>
      <c r="E29" s="25"/>
      <c r="F29" s="26"/>
      <c r="G29" s="42" t="s">
        <v>40</v>
      </c>
      <c r="H29" s="37">
        <v>203</v>
      </c>
      <c r="I29" s="11" t="s">
        <v>116</v>
      </c>
      <c r="J29" s="6">
        <v>0</v>
      </c>
      <c r="K29" s="50"/>
      <c r="L29" s="50"/>
      <c r="M29" s="25"/>
      <c r="N29" s="57"/>
      <c r="P29" s="26"/>
      <c r="Q29" s="25"/>
      <c r="R29" s="26"/>
    </row>
    <row r="30" spans="1:18" x14ac:dyDescent="0.25">
      <c r="A30" s="50"/>
      <c r="B30" s="190" t="s">
        <v>50</v>
      </c>
      <c r="C30" s="54"/>
      <c r="D30" s="24"/>
      <c r="E30" s="23"/>
      <c r="F30" s="24"/>
      <c r="G30" s="23"/>
      <c r="H30" s="60"/>
      <c r="I30" s="169" t="s">
        <v>26</v>
      </c>
      <c r="J30" s="170"/>
      <c r="K30" s="24">
        <v>48</v>
      </c>
      <c r="L30" s="59">
        <v>3</v>
      </c>
      <c r="M30" s="23"/>
      <c r="N30" s="24"/>
      <c r="O30" s="60"/>
      <c r="P30" s="24"/>
      <c r="Q30" s="23"/>
      <c r="R30" s="24"/>
    </row>
    <row r="31" spans="1:18" ht="12" customHeight="1" x14ac:dyDescent="0.25">
      <c r="A31" s="50"/>
      <c r="B31" s="191"/>
      <c r="C31" s="25"/>
      <c r="D31" s="26"/>
      <c r="E31" s="25"/>
      <c r="F31" s="26"/>
      <c r="G31" s="25"/>
      <c r="H31" s="43"/>
      <c r="I31" s="11"/>
      <c r="J31" s="15">
        <v>1</v>
      </c>
      <c r="K31" s="26"/>
      <c r="L31" s="50"/>
      <c r="M31" s="25"/>
      <c r="N31" s="26"/>
      <c r="O31" s="43"/>
      <c r="P31" s="26"/>
      <c r="Q31" s="25"/>
      <c r="R31" s="26"/>
    </row>
    <row r="32" spans="1:18" x14ac:dyDescent="0.25">
      <c r="A32" s="50"/>
      <c r="B32" s="192"/>
      <c r="D32" s="26"/>
      <c r="F32" s="26"/>
      <c r="I32" s="175" t="s">
        <v>42</v>
      </c>
      <c r="J32" s="176"/>
      <c r="K32" s="26"/>
      <c r="L32" s="50"/>
      <c r="N32" s="26"/>
      <c r="P32" s="26"/>
      <c r="R32" s="26"/>
    </row>
    <row r="33" spans="1:18" x14ac:dyDescent="0.25">
      <c r="A33" s="50"/>
      <c r="B33" s="192"/>
      <c r="D33" s="26"/>
      <c r="F33" s="26"/>
      <c r="I33" s="154"/>
      <c r="J33" s="46">
        <v>1.5</v>
      </c>
      <c r="K33" s="26"/>
      <c r="L33" s="50"/>
      <c r="N33" s="26"/>
      <c r="P33" s="26"/>
      <c r="R33" s="26"/>
    </row>
    <row r="34" spans="1:18" x14ac:dyDescent="0.25">
      <c r="A34" s="50"/>
      <c r="B34" s="192"/>
      <c r="D34" s="26"/>
      <c r="F34" s="26"/>
      <c r="I34" s="154" t="s">
        <v>142</v>
      </c>
      <c r="J34" s="155"/>
      <c r="K34" s="26"/>
      <c r="L34" s="50"/>
      <c r="N34" s="26"/>
      <c r="P34" s="26"/>
      <c r="R34" s="26"/>
    </row>
    <row r="35" spans="1:18" x14ac:dyDescent="0.25">
      <c r="A35" s="50"/>
      <c r="B35" s="192"/>
      <c r="D35" s="26"/>
      <c r="F35" s="26"/>
      <c r="I35" s="29" t="s">
        <v>141</v>
      </c>
      <c r="J35" s="157">
        <v>0.67</v>
      </c>
      <c r="K35" s="26"/>
      <c r="L35" s="50"/>
      <c r="N35" s="26"/>
      <c r="P35" s="26"/>
      <c r="R35" s="26"/>
    </row>
    <row r="36" spans="1:18" ht="12" customHeight="1" x14ac:dyDescent="0.25">
      <c r="A36" s="50"/>
      <c r="B36" s="193"/>
      <c r="D36" s="28"/>
      <c r="F36" s="28"/>
      <c r="H36" s="44"/>
      <c r="I36" s="159" t="s">
        <v>143</v>
      </c>
      <c r="J36" s="158">
        <v>0.67</v>
      </c>
      <c r="K36" s="28"/>
      <c r="L36" s="61"/>
      <c r="N36" s="28"/>
      <c r="P36" s="26"/>
      <c r="R36" s="26"/>
    </row>
    <row r="37" spans="1:18" x14ac:dyDescent="0.25">
      <c r="A37" s="59">
        <v>3</v>
      </c>
      <c r="B37" s="196" t="s">
        <v>51</v>
      </c>
      <c r="C37" s="3" t="s">
        <v>0</v>
      </c>
      <c r="E37" s="32" t="s">
        <v>10</v>
      </c>
      <c r="F37" s="4">
        <v>1</v>
      </c>
      <c r="G37" s="9" t="s">
        <v>12</v>
      </c>
      <c r="H37" s="76">
        <v>31</v>
      </c>
      <c r="I37" s="165" t="s">
        <v>26</v>
      </c>
      <c r="J37" s="166"/>
      <c r="K37" s="59"/>
      <c r="M37" s="23"/>
      <c r="N37" s="24"/>
      <c r="O37" s="23"/>
      <c r="P37" s="24"/>
      <c r="Q37" s="23"/>
      <c r="R37" s="24"/>
    </row>
    <row r="38" spans="1:18" x14ac:dyDescent="0.25">
      <c r="A38" s="50"/>
      <c r="B38" s="197"/>
      <c r="C38" s="5" t="s">
        <v>1</v>
      </c>
      <c r="D38" s="6">
        <v>6</v>
      </c>
      <c r="E38" s="42" t="s">
        <v>43</v>
      </c>
      <c r="F38" s="6">
        <v>3</v>
      </c>
      <c r="G38" s="73" t="s">
        <v>14</v>
      </c>
      <c r="H38" s="6">
        <v>29</v>
      </c>
      <c r="I38" s="43"/>
      <c r="J38" s="15">
        <v>50</v>
      </c>
      <c r="K38" s="115">
        <v>1204.9000000000001</v>
      </c>
      <c r="L38" s="104">
        <v>242.43</v>
      </c>
      <c r="M38" s="25"/>
      <c r="N38" s="47">
        <f>K38-P38-P39</f>
        <v>1018.32</v>
      </c>
      <c r="O38" s="49" t="s">
        <v>57</v>
      </c>
      <c r="P38" s="118">
        <v>69</v>
      </c>
      <c r="R38" s="26"/>
    </row>
    <row r="39" spans="1:18" x14ac:dyDescent="0.25">
      <c r="A39" s="50"/>
      <c r="B39" s="197"/>
      <c r="C39" s="5" t="s">
        <v>2</v>
      </c>
      <c r="D39" s="6">
        <v>13</v>
      </c>
      <c r="F39" s="26"/>
      <c r="G39" s="73" t="s">
        <v>55</v>
      </c>
      <c r="H39" s="6">
        <v>2</v>
      </c>
      <c r="I39" s="5" t="s">
        <v>27</v>
      </c>
      <c r="J39" s="26"/>
      <c r="K39" s="50"/>
      <c r="M39" s="11" t="s">
        <v>27</v>
      </c>
      <c r="N39" s="26"/>
      <c r="O39" s="49" t="s">
        <v>58</v>
      </c>
      <c r="P39" s="118">
        <v>117.58</v>
      </c>
      <c r="R39" s="26"/>
    </row>
    <row r="40" spans="1:18" x14ac:dyDescent="0.25">
      <c r="A40" s="50"/>
      <c r="B40" s="197"/>
      <c r="C40" s="43"/>
      <c r="D40" s="26"/>
      <c r="E40" s="49" t="s">
        <v>54</v>
      </c>
      <c r="F40" s="31"/>
      <c r="G40" s="62"/>
      <c r="H40" s="26"/>
      <c r="I40" s="64" t="s">
        <v>56</v>
      </c>
      <c r="J40" s="37">
        <v>0</v>
      </c>
      <c r="K40" s="50"/>
      <c r="M40" s="11" t="s">
        <v>30</v>
      </c>
      <c r="N40" s="6">
        <v>45</v>
      </c>
      <c r="P40" s="26"/>
      <c r="R40" s="26"/>
    </row>
    <row r="41" spans="1:18" x14ac:dyDescent="0.25">
      <c r="A41" s="50"/>
      <c r="B41" s="65" t="s">
        <v>45</v>
      </c>
      <c r="C41" s="93" t="s">
        <v>49</v>
      </c>
      <c r="D41" s="15">
        <f>SUM(D38:D40)</f>
        <v>19</v>
      </c>
      <c r="F41" s="26"/>
      <c r="G41" s="25" t="s">
        <v>13</v>
      </c>
      <c r="H41" s="15">
        <v>773</v>
      </c>
      <c r="I41" s="64" t="s">
        <v>48</v>
      </c>
      <c r="J41" s="37">
        <v>1</v>
      </c>
      <c r="K41" s="50"/>
      <c r="M41" s="11" t="s">
        <v>31</v>
      </c>
      <c r="N41" s="6">
        <v>26</v>
      </c>
      <c r="P41" s="26"/>
      <c r="R41" s="26"/>
    </row>
    <row r="42" spans="1:18" ht="23.25" x14ac:dyDescent="0.25">
      <c r="A42" s="50"/>
      <c r="B42" s="92" t="s">
        <v>113</v>
      </c>
      <c r="C42" s="139" t="s">
        <v>121</v>
      </c>
      <c r="D42" s="149">
        <v>0</v>
      </c>
      <c r="F42" s="26"/>
      <c r="G42" s="73" t="s">
        <v>14</v>
      </c>
      <c r="H42" s="100">
        <v>732</v>
      </c>
      <c r="I42" s="43"/>
      <c r="J42" s="26"/>
      <c r="K42" s="50"/>
      <c r="M42" s="35" t="s">
        <v>5</v>
      </c>
      <c r="N42" s="36">
        <f>SUM(N40:N41)</f>
        <v>71</v>
      </c>
      <c r="P42" s="26"/>
      <c r="R42" s="26"/>
    </row>
    <row r="43" spans="1:18" x14ac:dyDescent="0.25">
      <c r="A43" s="50"/>
      <c r="B43" s="65" t="s">
        <v>23</v>
      </c>
      <c r="C43" s="124"/>
      <c r="D43" s="123"/>
      <c r="F43" s="26"/>
      <c r="G43" s="73" t="s">
        <v>55</v>
      </c>
      <c r="H43" s="6">
        <v>41</v>
      </c>
      <c r="I43" s="43"/>
      <c r="J43" s="26"/>
      <c r="K43" s="50"/>
      <c r="M43" s="25"/>
      <c r="N43" s="26"/>
      <c r="P43" s="26"/>
      <c r="R43" s="26"/>
    </row>
    <row r="44" spans="1:18" ht="17.25" customHeight="1" x14ac:dyDescent="0.25">
      <c r="A44" s="50"/>
      <c r="B44" s="194" t="s">
        <v>52</v>
      </c>
      <c r="C44" s="64"/>
      <c r="D44" s="31"/>
      <c r="F44" s="26"/>
      <c r="G44" s="180" t="s">
        <v>15</v>
      </c>
      <c r="H44" s="181"/>
      <c r="I44" s="185" t="s">
        <v>42</v>
      </c>
      <c r="J44" s="176"/>
      <c r="K44" s="50"/>
      <c r="M44" s="30" t="s">
        <v>33</v>
      </c>
      <c r="N44" s="26"/>
      <c r="P44" s="26"/>
      <c r="R44" s="26"/>
    </row>
    <row r="45" spans="1:18" x14ac:dyDescent="0.25">
      <c r="A45" s="50"/>
      <c r="B45" s="195"/>
      <c r="C45" s="43"/>
      <c r="D45" s="26"/>
      <c r="F45" s="26"/>
      <c r="G45" s="70" t="s">
        <v>37</v>
      </c>
      <c r="H45" s="113">
        <v>3</v>
      </c>
      <c r="I45" s="43"/>
      <c r="J45" s="15">
        <v>4.34</v>
      </c>
      <c r="K45" s="50"/>
      <c r="M45" s="25"/>
      <c r="N45" s="47">
        <f>N38-N42</f>
        <v>947.32</v>
      </c>
      <c r="P45" s="26"/>
      <c r="R45" s="26"/>
    </row>
    <row r="46" spans="1:18" x14ac:dyDescent="0.25">
      <c r="A46" s="50"/>
      <c r="B46" s="66"/>
      <c r="C46" s="43"/>
      <c r="D46" s="26"/>
      <c r="F46" s="26"/>
      <c r="G46" s="74" t="s">
        <v>38</v>
      </c>
      <c r="H46" s="114">
        <v>39.5</v>
      </c>
      <c r="I46" s="43"/>
      <c r="J46" s="26"/>
      <c r="K46" s="50"/>
      <c r="M46" s="25"/>
      <c r="N46" s="26"/>
      <c r="P46" s="26"/>
      <c r="R46" s="26"/>
    </row>
    <row r="47" spans="1:18" x14ac:dyDescent="0.25">
      <c r="A47" s="50"/>
      <c r="B47" s="65" t="s">
        <v>53</v>
      </c>
      <c r="C47" s="43"/>
      <c r="D47" s="26"/>
      <c r="F47" s="26"/>
      <c r="G47" s="71" t="s">
        <v>39</v>
      </c>
      <c r="H47" s="37"/>
      <c r="I47" s="42" t="s">
        <v>116</v>
      </c>
      <c r="J47" s="6">
        <v>0</v>
      </c>
      <c r="K47" s="50"/>
      <c r="M47" s="78" t="s">
        <v>112</v>
      </c>
      <c r="N47" s="105"/>
      <c r="P47" s="26"/>
      <c r="R47" s="26"/>
    </row>
    <row r="48" spans="1:18" x14ac:dyDescent="0.25">
      <c r="A48" s="50"/>
      <c r="B48" s="26"/>
      <c r="C48" s="43"/>
      <c r="D48" s="26"/>
      <c r="F48" s="26"/>
      <c r="G48" s="75" t="s">
        <v>41</v>
      </c>
      <c r="H48" s="26">
        <v>8</v>
      </c>
      <c r="I48" s="43"/>
      <c r="J48" s="26"/>
      <c r="K48" s="50"/>
      <c r="M48" s="78" t="s">
        <v>38</v>
      </c>
      <c r="N48" s="105">
        <v>77.02</v>
      </c>
      <c r="P48" s="26"/>
      <c r="R48" s="26"/>
    </row>
    <row r="49" spans="1:18" x14ac:dyDescent="0.25">
      <c r="A49" s="50"/>
      <c r="B49" s="26"/>
      <c r="C49" s="43"/>
      <c r="D49" s="26"/>
      <c r="F49" s="26"/>
      <c r="G49" s="29" t="s">
        <v>40</v>
      </c>
      <c r="H49" s="37">
        <v>227</v>
      </c>
      <c r="I49" s="43"/>
      <c r="J49" s="26"/>
      <c r="K49" s="50"/>
      <c r="M49" s="25"/>
      <c r="N49" s="26"/>
      <c r="P49" s="26"/>
      <c r="R49" s="26"/>
    </row>
    <row r="50" spans="1:18" x14ac:dyDescent="0.25">
      <c r="A50" s="61"/>
      <c r="B50" s="28"/>
      <c r="C50" s="44"/>
      <c r="D50" s="28"/>
      <c r="E50" s="44"/>
      <c r="F50" s="28"/>
      <c r="G50" s="38"/>
      <c r="H50" s="109"/>
      <c r="I50" s="44"/>
      <c r="J50" s="28"/>
      <c r="K50" s="61"/>
      <c r="L50" s="44"/>
      <c r="M50" s="27"/>
      <c r="N50" s="28"/>
      <c r="O50" s="44"/>
      <c r="P50" s="28"/>
      <c r="Q50" s="44"/>
      <c r="R50" s="28"/>
    </row>
    <row r="51" spans="1:18" x14ac:dyDescent="0.25">
      <c r="A51" s="59">
        <v>4</v>
      </c>
      <c r="B51" s="188" t="s">
        <v>59</v>
      </c>
      <c r="C51" s="54" t="s">
        <v>0</v>
      </c>
      <c r="D51" s="24"/>
      <c r="E51" s="32" t="s">
        <v>43</v>
      </c>
      <c r="F51" s="4">
        <v>3</v>
      </c>
      <c r="G51" s="9" t="s">
        <v>12</v>
      </c>
      <c r="H51" s="76">
        <v>31</v>
      </c>
      <c r="I51" s="198" t="s">
        <v>26</v>
      </c>
      <c r="J51" s="170"/>
      <c r="K51" s="59"/>
      <c r="L51" s="59"/>
      <c r="M51" s="60"/>
      <c r="N51" s="24"/>
      <c r="O51" s="60"/>
      <c r="P51" s="24"/>
      <c r="Q51" s="60"/>
      <c r="R51" s="24"/>
    </row>
    <row r="52" spans="1:18" x14ac:dyDescent="0.25">
      <c r="A52" s="50"/>
      <c r="B52" s="189"/>
      <c r="C52" s="68" t="s">
        <v>10</v>
      </c>
      <c r="D52" s="6">
        <v>1</v>
      </c>
      <c r="E52" s="179" t="s">
        <v>126</v>
      </c>
      <c r="F52" s="6">
        <v>1</v>
      </c>
      <c r="G52" s="73" t="s">
        <v>14</v>
      </c>
      <c r="H52" s="6">
        <v>29</v>
      </c>
      <c r="I52" s="43"/>
      <c r="J52" s="15">
        <v>59</v>
      </c>
      <c r="K52" s="33">
        <v>1343.56</v>
      </c>
      <c r="L52" s="50">
        <v>223.33</v>
      </c>
      <c r="M52" s="43"/>
      <c r="N52" s="47">
        <f>K52-P53-P54-R52</f>
        <v>1081.0999999999999</v>
      </c>
      <c r="O52" s="43"/>
      <c r="P52" s="26"/>
      <c r="Q52" s="11" t="s">
        <v>34</v>
      </c>
      <c r="R52" s="6">
        <v>59</v>
      </c>
    </row>
    <row r="53" spans="1:18" ht="14.25" customHeight="1" x14ac:dyDescent="0.25">
      <c r="A53" s="50"/>
      <c r="B53" s="189"/>
      <c r="C53" s="11" t="s">
        <v>1</v>
      </c>
      <c r="D53" s="6">
        <v>7.7</v>
      </c>
      <c r="E53" s="204"/>
      <c r="F53" s="6"/>
      <c r="G53" s="73" t="s">
        <v>55</v>
      </c>
      <c r="H53" s="6">
        <v>2</v>
      </c>
      <c r="I53" s="5" t="s">
        <v>27</v>
      </c>
      <c r="J53" s="26"/>
      <c r="K53" s="50"/>
      <c r="L53" s="50"/>
      <c r="M53" s="11" t="s">
        <v>27</v>
      </c>
      <c r="N53" s="26"/>
      <c r="O53" s="64" t="s">
        <v>57</v>
      </c>
      <c r="P53" s="58">
        <v>95.63</v>
      </c>
      <c r="Q53" s="11" t="s">
        <v>35</v>
      </c>
      <c r="R53" s="6">
        <v>30</v>
      </c>
    </row>
    <row r="54" spans="1:18" ht="19.5" customHeight="1" x14ac:dyDescent="0.25">
      <c r="A54" s="50"/>
      <c r="B54" s="189"/>
      <c r="C54" s="11" t="s">
        <v>2</v>
      </c>
      <c r="D54" s="6">
        <v>9.5</v>
      </c>
      <c r="E54" s="179" t="s">
        <v>97</v>
      </c>
      <c r="F54" s="6">
        <v>1</v>
      </c>
      <c r="G54" s="62"/>
      <c r="H54" s="26"/>
      <c r="I54" s="64" t="s">
        <v>62</v>
      </c>
      <c r="J54" s="31">
        <v>0</v>
      </c>
      <c r="K54" s="50"/>
      <c r="L54" s="50"/>
      <c r="M54" s="11" t="s">
        <v>30</v>
      </c>
      <c r="N54" s="101">
        <v>30</v>
      </c>
      <c r="O54" s="64" t="s">
        <v>58</v>
      </c>
      <c r="P54" s="58">
        <v>107.83</v>
      </c>
      <c r="Q54" s="11"/>
      <c r="R54" s="26"/>
    </row>
    <row r="55" spans="1:18" x14ac:dyDescent="0.25">
      <c r="A55" s="50"/>
      <c r="B55" s="88" t="s">
        <v>23</v>
      </c>
      <c r="C55" s="55" t="s">
        <v>3</v>
      </c>
      <c r="D55" s="31"/>
      <c r="E55" s="179"/>
      <c r="F55" s="26"/>
      <c r="G55" s="25" t="s">
        <v>13</v>
      </c>
      <c r="H55" s="15">
        <v>856</v>
      </c>
      <c r="I55" s="64" t="s">
        <v>56</v>
      </c>
      <c r="J55" s="31">
        <v>1</v>
      </c>
      <c r="K55" s="50"/>
      <c r="L55" s="50"/>
      <c r="M55" s="11" t="s">
        <v>31</v>
      </c>
      <c r="N55" s="6">
        <v>26</v>
      </c>
      <c r="O55" s="43"/>
      <c r="P55" s="26"/>
      <c r="Q55" s="11"/>
      <c r="R55" s="26"/>
    </row>
    <row r="56" spans="1:18" x14ac:dyDescent="0.25">
      <c r="A56" s="50"/>
      <c r="B56" s="48" t="s">
        <v>45</v>
      </c>
      <c r="C56" s="11" t="s">
        <v>1</v>
      </c>
      <c r="D56" s="31">
        <v>0</v>
      </c>
      <c r="F56" s="26"/>
      <c r="G56" s="73" t="s">
        <v>14</v>
      </c>
      <c r="H56" s="26">
        <v>824</v>
      </c>
      <c r="I56" s="49" t="s">
        <v>48</v>
      </c>
      <c r="J56" s="31">
        <v>0</v>
      </c>
      <c r="K56" s="50"/>
      <c r="L56" s="50"/>
      <c r="M56" s="35" t="s">
        <v>5</v>
      </c>
      <c r="N56" s="15">
        <f>SUM(N54:N55)</f>
        <v>56</v>
      </c>
      <c r="P56" s="26"/>
      <c r="Q56" s="11" t="s">
        <v>36</v>
      </c>
      <c r="R56" s="6">
        <v>1</v>
      </c>
    </row>
    <row r="57" spans="1:18" ht="25.5" customHeight="1" x14ac:dyDescent="0.25">
      <c r="A57" s="50"/>
      <c r="B57" s="117" t="s">
        <v>114</v>
      </c>
      <c r="C57" s="11" t="s">
        <v>2</v>
      </c>
      <c r="D57" s="31">
        <v>1.875</v>
      </c>
      <c r="F57" s="26"/>
      <c r="G57" s="73" t="s">
        <v>55</v>
      </c>
      <c r="H57" s="26">
        <v>32</v>
      </c>
      <c r="J57" s="26"/>
      <c r="K57" s="50"/>
      <c r="L57" s="50"/>
      <c r="N57" s="24"/>
      <c r="P57" s="26"/>
      <c r="R57" s="26"/>
    </row>
    <row r="58" spans="1:18" x14ac:dyDescent="0.25">
      <c r="A58" s="50"/>
      <c r="B58" s="186" t="s">
        <v>52</v>
      </c>
      <c r="C58" s="55" t="s">
        <v>4</v>
      </c>
      <c r="D58" s="31"/>
      <c r="F58" s="26"/>
      <c r="G58" s="180" t="s">
        <v>15</v>
      </c>
      <c r="H58" s="181"/>
      <c r="I58" s="185" t="s">
        <v>42</v>
      </c>
      <c r="J58" s="176"/>
      <c r="K58" s="50"/>
      <c r="L58" s="50"/>
      <c r="M58" s="11" t="s">
        <v>33</v>
      </c>
      <c r="N58" s="26"/>
      <c r="P58" s="26"/>
      <c r="R58" s="26"/>
    </row>
    <row r="59" spans="1:18" ht="13.5" customHeight="1" x14ac:dyDescent="0.25">
      <c r="A59" s="50"/>
      <c r="B59" s="187"/>
      <c r="C59" s="11" t="s">
        <v>1</v>
      </c>
      <c r="D59" s="31">
        <v>0.8</v>
      </c>
      <c r="F59" s="26"/>
      <c r="G59" s="70" t="s">
        <v>37</v>
      </c>
      <c r="H59" s="6">
        <v>3</v>
      </c>
      <c r="J59" s="15">
        <v>3.18</v>
      </c>
      <c r="K59" s="50"/>
      <c r="L59" s="50"/>
      <c r="N59" s="47">
        <f>N52-N56</f>
        <v>1025.0999999999999</v>
      </c>
      <c r="P59" s="26"/>
      <c r="R59" s="26"/>
    </row>
    <row r="60" spans="1:18" x14ac:dyDescent="0.25">
      <c r="A60" s="50"/>
      <c r="B60" s="52" t="s">
        <v>60</v>
      </c>
      <c r="C60" s="11" t="s">
        <v>2</v>
      </c>
      <c r="D60" s="31">
        <v>2</v>
      </c>
      <c r="F60" s="26"/>
      <c r="G60" s="74" t="s">
        <v>38</v>
      </c>
      <c r="H60" s="6">
        <v>33.729999999999997</v>
      </c>
      <c r="J60" s="26"/>
      <c r="K60" s="50"/>
      <c r="L60" s="50"/>
      <c r="N60" s="26"/>
      <c r="P60" s="26"/>
      <c r="R60" s="26"/>
    </row>
    <row r="61" spans="1:18" x14ac:dyDescent="0.25">
      <c r="A61" s="50"/>
      <c r="B61" s="52" t="s">
        <v>24</v>
      </c>
      <c r="C61" s="202" t="s">
        <v>61</v>
      </c>
      <c r="D61" s="203"/>
      <c r="F61" s="26"/>
      <c r="G61" s="71" t="s">
        <v>39</v>
      </c>
      <c r="H61" s="26"/>
      <c r="I61" s="39" t="s">
        <v>116</v>
      </c>
      <c r="J61" s="37">
        <v>0</v>
      </c>
      <c r="K61" s="50"/>
      <c r="L61" s="50"/>
      <c r="N61" s="26"/>
      <c r="P61" s="26"/>
      <c r="R61" s="26"/>
    </row>
    <row r="62" spans="1:18" x14ac:dyDescent="0.25">
      <c r="A62" s="50"/>
      <c r="B62" s="50"/>
      <c r="C62" s="62" t="s">
        <v>1</v>
      </c>
      <c r="D62" s="6">
        <v>1</v>
      </c>
      <c r="F62" s="26"/>
      <c r="G62" s="75" t="s">
        <v>41</v>
      </c>
      <c r="H62" s="6">
        <v>8</v>
      </c>
      <c r="J62" s="26"/>
      <c r="K62" s="50"/>
      <c r="L62" s="50"/>
      <c r="N62" s="26"/>
      <c r="P62" s="26"/>
      <c r="R62" s="26"/>
    </row>
    <row r="63" spans="1:18" x14ac:dyDescent="0.25">
      <c r="A63" s="50"/>
      <c r="B63" s="50"/>
      <c r="C63" s="62" t="s">
        <v>2</v>
      </c>
      <c r="D63" s="6">
        <v>3</v>
      </c>
      <c r="F63" s="26"/>
      <c r="G63" s="29" t="s">
        <v>40</v>
      </c>
      <c r="H63" s="6">
        <v>223</v>
      </c>
      <c r="J63" s="26"/>
      <c r="K63" s="50"/>
      <c r="L63" s="50"/>
      <c r="N63" s="26"/>
      <c r="P63" s="26"/>
      <c r="R63" s="26"/>
    </row>
    <row r="64" spans="1:18" x14ac:dyDescent="0.25">
      <c r="A64" s="50"/>
      <c r="B64" s="50"/>
      <c r="C64" s="69" t="s">
        <v>49</v>
      </c>
      <c r="D64" s="15">
        <f>D52+D53+D54+D56+D57+D59+D60+D62+D63</f>
        <v>26.875</v>
      </c>
      <c r="F64" s="26"/>
      <c r="H64" s="26"/>
      <c r="J64" s="26"/>
      <c r="K64" s="50"/>
      <c r="L64" s="50"/>
      <c r="N64" s="26"/>
      <c r="P64" s="26"/>
      <c r="R64" s="26"/>
    </row>
    <row r="65" spans="1:18" x14ac:dyDescent="0.25">
      <c r="A65" s="50"/>
      <c r="B65" s="50"/>
      <c r="C65" s="147" t="s">
        <v>121</v>
      </c>
      <c r="D65" s="148">
        <v>1</v>
      </c>
      <c r="F65" s="26"/>
      <c r="H65" s="26"/>
      <c r="J65" s="26"/>
      <c r="K65" s="50"/>
      <c r="L65" s="50"/>
      <c r="N65" s="26"/>
      <c r="P65" s="26"/>
      <c r="R65" s="26"/>
    </row>
    <row r="66" spans="1:18" x14ac:dyDescent="0.25">
      <c r="A66" s="59">
        <v>5</v>
      </c>
      <c r="B66" s="188" t="s">
        <v>63</v>
      </c>
      <c r="C66" s="3" t="s">
        <v>0</v>
      </c>
      <c r="D66" s="24"/>
      <c r="E66" s="60"/>
      <c r="F66" s="24"/>
      <c r="G66" s="9" t="s">
        <v>12</v>
      </c>
      <c r="H66" s="76">
        <v>8</v>
      </c>
      <c r="I66" s="198" t="s">
        <v>26</v>
      </c>
      <c r="J66" s="170"/>
      <c r="K66" s="59"/>
      <c r="L66" s="59"/>
      <c r="M66" s="60"/>
      <c r="N66" s="24"/>
      <c r="O66" s="60"/>
      <c r="P66" s="24"/>
      <c r="Q66" s="60"/>
      <c r="R66" s="24"/>
    </row>
    <row r="67" spans="1:18" x14ac:dyDescent="0.25">
      <c r="A67" s="50"/>
      <c r="B67" s="189"/>
      <c r="C67" s="5" t="s">
        <v>1</v>
      </c>
      <c r="D67" s="26">
        <v>4</v>
      </c>
      <c r="E67" s="39" t="s">
        <v>10</v>
      </c>
      <c r="F67" s="6">
        <v>1</v>
      </c>
      <c r="G67" s="73" t="s">
        <v>14</v>
      </c>
      <c r="H67" s="26">
        <v>8</v>
      </c>
      <c r="J67" s="15">
        <v>18</v>
      </c>
      <c r="K67" s="19">
        <v>452.11</v>
      </c>
      <c r="L67" s="19">
        <v>72.040000000000006</v>
      </c>
      <c r="N67" s="15">
        <f>K67-P67</f>
        <v>422.11</v>
      </c>
      <c r="O67" s="49" t="s">
        <v>64</v>
      </c>
      <c r="P67" s="26">
        <v>30</v>
      </c>
      <c r="R67" s="26"/>
    </row>
    <row r="68" spans="1:18" x14ac:dyDescent="0.25">
      <c r="A68" s="50"/>
      <c r="B68" s="189"/>
      <c r="C68" s="5" t="s">
        <v>2</v>
      </c>
      <c r="D68" s="26">
        <v>6</v>
      </c>
      <c r="F68" s="6"/>
      <c r="G68" s="73" t="s">
        <v>55</v>
      </c>
      <c r="H68" s="26">
        <v>0</v>
      </c>
      <c r="I68" s="5" t="s">
        <v>27</v>
      </c>
      <c r="J68" s="26"/>
      <c r="K68" s="50"/>
      <c r="L68" s="50"/>
      <c r="M68" s="11" t="s">
        <v>27</v>
      </c>
      <c r="N68" s="26"/>
      <c r="P68" s="26"/>
      <c r="R68" s="26"/>
    </row>
    <row r="69" spans="1:18" x14ac:dyDescent="0.25">
      <c r="A69" s="50"/>
      <c r="B69" s="52" t="s">
        <v>23</v>
      </c>
      <c r="C69" s="43"/>
      <c r="D69" s="26"/>
      <c r="F69" s="26"/>
      <c r="G69" s="62"/>
      <c r="H69" s="26"/>
      <c r="I69" s="64" t="s">
        <v>28</v>
      </c>
      <c r="J69" s="37">
        <v>0</v>
      </c>
      <c r="K69" s="50"/>
      <c r="L69" s="50"/>
      <c r="M69" s="11" t="s">
        <v>30</v>
      </c>
      <c r="N69" s="26">
        <v>15</v>
      </c>
      <c r="P69" s="26"/>
      <c r="R69" s="26"/>
    </row>
    <row r="70" spans="1:18" x14ac:dyDescent="0.25">
      <c r="A70" s="50"/>
      <c r="B70" s="52" t="s">
        <v>45</v>
      </c>
      <c r="C70" s="93" t="s">
        <v>49</v>
      </c>
      <c r="D70" s="15">
        <f>SUM(D67:D69)</f>
        <v>10</v>
      </c>
      <c r="E70" s="25"/>
      <c r="F70" s="26"/>
      <c r="G70" s="25" t="s">
        <v>13</v>
      </c>
      <c r="H70" s="15">
        <v>204</v>
      </c>
      <c r="I70" s="29" t="s">
        <v>62</v>
      </c>
      <c r="J70" s="37">
        <v>1</v>
      </c>
      <c r="K70" s="50"/>
      <c r="L70" s="50"/>
      <c r="M70" s="5" t="s">
        <v>31</v>
      </c>
      <c r="N70" s="26">
        <v>13</v>
      </c>
      <c r="P70" s="26"/>
      <c r="R70" s="26"/>
    </row>
    <row r="71" spans="1:18" ht="23.25" x14ac:dyDescent="0.25">
      <c r="A71" s="50"/>
      <c r="B71" s="92" t="s">
        <v>114</v>
      </c>
      <c r="C71" s="25"/>
      <c r="D71" s="26"/>
      <c r="E71" s="25"/>
      <c r="F71" s="26"/>
      <c r="G71" s="73" t="s">
        <v>14</v>
      </c>
      <c r="H71" s="6">
        <v>204</v>
      </c>
      <c r="I71" s="29"/>
      <c r="J71" s="26"/>
      <c r="K71" s="50"/>
      <c r="L71" s="50"/>
      <c r="M71" s="79" t="s">
        <v>5</v>
      </c>
      <c r="N71" s="57">
        <f>SUM(N69:N70)</f>
        <v>28</v>
      </c>
      <c r="P71" s="26"/>
      <c r="R71" s="26"/>
    </row>
    <row r="72" spans="1:18" ht="18" customHeight="1" x14ac:dyDescent="0.25">
      <c r="A72" s="50"/>
      <c r="B72" s="194" t="s">
        <v>52</v>
      </c>
      <c r="C72" s="205"/>
      <c r="D72" s="16"/>
      <c r="E72" s="43"/>
      <c r="F72" s="26"/>
      <c r="G72" s="73" t="s">
        <v>55</v>
      </c>
      <c r="H72" s="108">
        <v>0</v>
      </c>
      <c r="I72" s="175" t="s">
        <v>42</v>
      </c>
      <c r="J72" s="176"/>
      <c r="K72" s="50"/>
      <c r="L72" s="50"/>
      <c r="N72" s="24"/>
      <c r="P72" s="26"/>
      <c r="R72" s="26"/>
    </row>
    <row r="73" spans="1:18" ht="12" customHeight="1" x14ac:dyDescent="0.25">
      <c r="A73" s="50"/>
      <c r="B73" s="195"/>
      <c r="C73" s="175"/>
      <c r="D73" s="120"/>
      <c r="E73" s="43"/>
      <c r="F73" s="26"/>
      <c r="G73" s="180" t="s">
        <v>15</v>
      </c>
      <c r="H73" s="181"/>
      <c r="I73" s="25"/>
      <c r="J73" s="15">
        <v>3.11</v>
      </c>
      <c r="K73" s="50"/>
      <c r="L73" s="50"/>
      <c r="M73" s="5" t="s">
        <v>33</v>
      </c>
      <c r="N73" s="26"/>
      <c r="P73" s="26"/>
      <c r="R73" s="26"/>
    </row>
    <row r="74" spans="1:18" x14ac:dyDescent="0.25">
      <c r="A74" s="50"/>
      <c r="B74" s="186" t="s">
        <v>46</v>
      </c>
      <c r="C74" s="119"/>
      <c r="D74" s="120"/>
      <c r="E74" s="43"/>
      <c r="F74" s="26"/>
      <c r="G74" s="70" t="s">
        <v>37</v>
      </c>
      <c r="H74" s="6">
        <v>3</v>
      </c>
      <c r="I74" s="25"/>
      <c r="J74" s="26"/>
      <c r="K74" s="50"/>
      <c r="L74" s="50"/>
      <c r="N74" s="15">
        <f>N67-N71</f>
        <v>394.11</v>
      </c>
      <c r="P74" s="26"/>
      <c r="R74" s="26"/>
    </row>
    <row r="75" spans="1:18" x14ac:dyDescent="0.25">
      <c r="A75" s="50"/>
      <c r="B75" s="187"/>
      <c r="C75" s="78"/>
      <c r="D75" s="26"/>
      <c r="E75" s="43"/>
      <c r="F75" s="26"/>
      <c r="G75" s="74" t="s">
        <v>38</v>
      </c>
      <c r="H75" s="6">
        <v>36</v>
      </c>
      <c r="I75" s="30" t="s">
        <v>116</v>
      </c>
      <c r="J75" s="37">
        <v>0</v>
      </c>
      <c r="K75" s="50"/>
      <c r="L75" s="50"/>
      <c r="N75" s="26"/>
      <c r="P75" s="26"/>
      <c r="R75" s="26"/>
    </row>
    <row r="76" spans="1:18" x14ac:dyDescent="0.25">
      <c r="A76" s="50"/>
      <c r="B76" s="53"/>
      <c r="C76" s="25"/>
      <c r="D76" s="26"/>
      <c r="G76" s="71" t="s">
        <v>39</v>
      </c>
      <c r="H76" s="26"/>
      <c r="I76" s="29"/>
      <c r="J76" s="26"/>
      <c r="K76" s="50"/>
      <c r="L76" s="50"/>
      <c r="N76" s="26"/>
      <c r="P76" s="26"/>
      <c r="R76" s="26"/>
    </row>
    <row r="77" spans="1:18" x14ac:dyDescent="0.25">
      <c r="A77" s="50"/>
      <c r="B77" s="53"/>
      <c r="C77" s="25"/>
      <c r="D77" s="26"/>
      <c r="G77" s="75" t="s">
        <v>41</v>
      </c>
      <c r="H77" s="6">
        <v>2</v>
      </c>
      <c r="I77" s="143" t="s">
        <v>117</v>
      </c>
      <c r="J77" s="6">
        <v>1</v>
      </c>
      <c r="K77" s="50"/>
      <c r="L77" s="50"/>
      <c r="N77" s="26"/>
      <c r="P77" s="26"/>
      <c r="R77" s="26"/>
    </row>
    <row r="78" spans="1:18" x14ac:dyDescent="0.25">
      <c r="A78" s="61"/>
      <c r="B78" s="77"/>
      <c r="C78" s="27"/>
      <c r="D78" s="28"/>
      <c r="G78" s="38" t="s">
        <v>40</v>
      </c>
      <c r="H78" s="13">
        <v>63</v>
      </c>
      <c r="I78" s="27"/>
      <c r="J78" s="28"/>
      <c r="K78" s="61"/>
      <c r="L78" s="61"/>
      <c r="N78" s="28"/>
      <c r="P78" s="28"/>
      <c r="R78" s="28"/>
    </row>
    <row r="79" spans="1:18" x14ac:dyDescent="0.25">
      <c r="A79" s="59">
        <v>6</v>
      </c>
      <c r="B79" s="199" t="s">
        <v>65</v>
      </c>
      <c r="C79" s="54" t="s">
        <v>0</v>
      </c>
      <c r="D79" s="24"/>
      <c r="E79" s="60"/>
      <c r="F79" s="24"/>
      <c r="G79" s="9" t="s">
        <v>12</v>
      </c>
      <c r="H79" s="14">
        <v>16</v>
      </c>
      <c r="I79" s="198" t="s">
        <v>26</v>
      </c>
      <c r="J79" s="170"/>
      <c r="K79" s="59"/>
      <c r="L79" s="59"/>
      <c r="M79" s="60"/>
      <c r="N79" s="24"/>
      <c r="O79" s="60"/>
      <c r="P79" s="24"/>
      <c r="Q79" s="60"/>
      <c r="R79" s="24"/>
    </row>
    <row r="80" spans="1:18" x14ac:dyDescent="0.25">
      <c r="A80" s="50"/>
      <c r="B80" s="200"/>
      <c r="C80" s="11" t="s">
        <v>1</v>
      </c>
      <c r="D80" s="6">
        <v>4</v>
      </c>
      <c r="E80" s="30" t="s">
        <v>10</v>
      </c>
      <c r="F80" s="6">
        <v>1</v>
      </c>
      <c r="G80" s="73" t="s">
        <v>14</v>
      </c>
      <c r="H80" s="6">
        <v>3</v>
      </c>
      <c r="J80" s="15">
        <v>33</v>
      </c>
      <c r="K80" s="19">
        <v>785.96</v>
      </c>
      <c r="L80" s="19">
        <v>175.88</v>
      </c>
      <c r="N80" s="15">
        <f>K80-R80-R87-P80</f>
        <v>671.90000000000009</v>
      </c>
      <c r="O80" s="49" t="s">
        <v>64</v>
      </c>
      <c r="P80" s="26">
        <v>6.06</v>
      </c>
      <c r="Q80" s="11"/>
      <c r="R80" s="6"/>
    </row>
    <row r="81" spans="1:18" x14ac:dyDescent="0.25">
      <c r="A81" s="50"/>
      <c r="B81" s="200"/>
      <c r="C81" s="11" t="s">
        <v>2</v>
      </c>
      <c r="D81" s="6">
        <v>1.5</v>
      </c>
      <c r="E81" s="42" t="s">
        <v>122</v>
      </c>
      <c r="F81" s="6">
        <v>1</v>
      </c>
      <c r="G81" s="73" t="s">
        <v>127</v>
      </c>
      <c r="H81" s="6">
        <v>5</v>
      </c>
      <c r="I81" s="5" t="s">
        <v>27</v>
      </c>
      <c r="J81" s="26"/>
      <c r="K81" s="50"/>
      <c r="L81" s="50"/>
      <c r="M81" s="11" t="s">
        <v>27</v>
      </c>
      <c r="N81" s="26"/>
      <c r="P81" s="26"/>
      <c r="Q81" s="11"/>
      <c r="R81" s="6"/>
    </row>
    <row r="82" spans="1:18" x14ac:dyDescent="0.25">
      <c r="A82" s="50"/>
      <c r="B82" s="201"/>
      <c r="C82" s="55" t="s">
        <v>3</v>
      </c>
      <c r="D82" s="26"/>
      <c r="F82" s="26"/>
      <c r="G82" s="81" t="s">
        <v>128</v>
      </c>
      <c r="H82" s="6">
        <v>8</v>
      </c>
      <c r="I82" s="64" t="s">
        <v>47</v>
      </c>
      <c r="J82" s="37">
        <v>1</v>
      </c>
      <c r="K82" s="50"/>
      <c r="L82" s="50"/>
      <c r="M82" s="11" t="s">
        <v>30</v>
      </c>
      <c r="N82" s="127">
        <v>15</v>
      </c>
      <c r="P82" s="26"/>
      <c r="Q82" s="11"/>
      <c r="R82" s="26"/>
    </row>
    <row r="83" spans="1:18" x14ac:dyDescent="0.25">
      <c r="A83" s="50"/>
      <c r="B83" s="52" t="s">
        <v>23</v>
      </c>
      <c r="C83" s="11" t="s">
        <v>1</v>
      </c>
      <c r="D83" s="6">
        <v>0</v>
      </c>
      <c r="F83" s="26"/>
      <c r="G83" s="25"/>
      <c r="H83" s="26"/>
      <c r="I83" s="29" t="s">
        <v>56</v>
      </c>
      <c r="J83" s="37">
        <v>3</v>
      </c>
      <c r="K83" s="50"/>
      <c r="L83" s="50"/>
      <c r="M83" s="5" t="s">
        <v>31</v>
      </c>
      <c r="N83" s="6">
        <v>26</v>
      </c>
      <c r="P83" s="26"/>
      <c r="Q83" s="11"/>
      <c r="R83" s="6"/>
    </row>
    <row r="84" spans="1:18" x14ac:dyDescent="0.25">
      <c r="A84" s="50"/>
      <c r="B84" s="52" t="s">
        <v>66</v>
      </c>
      <c r="C84" s="11" t="s">
        <v>2</v>
      </c>
      <c r="D84" s="6">
        <v>4.5</v>
      </c>
      <c r="F84" s="26"/>
      <c r="G84" s="73" t="s">
        <v>13</v>
      </c>
      <c r="H84" s="15">
        <v>114</v>
      </c>
      <c r="I84" s="49" t="s">
        <v>130</v>
      </c>
      <c r="J84" s="37">
        <v>2</v>
      </c>
      <c r="K84" s="50"/>
      <c r="L84" s="50"/>
      <c r="M84" s="68" t="s">
        <v>32</v>
      </c>
      <c r="N84" s="127">
        <v>36</v>
      </c>
      <c r="P84" s="26"/>
      <c r="Q84" s="11"/>
      <c r="R84" s="26"/>
    </row>
    <row r="85" spans="1:18" ht="23.25" x14ac:dyDescent="0.25">
      <c r="A85" s="50"/>
      <c r="B85" s="91" t="s">
        <v>114</v>
      </c>
      <c r="C85" s="55" t="s">
        <v>4</v>
      </c>
      <c r="D85" s="26"/>
      <c r="F85" s="26"/>
      <c r="G85" s="73" t="s">
        <v>14</v>
      </c>
      <c r="H85" s="6">
        <v>41</v>
      </c>
      <c r="I85" s="49" t="s">
        <v>28</v>
      </c>
      <c r="J85" s="26">
        <v>2</v>
      </c>
      <c r="K85" s="50"/>
      <c r="L85" s="50"/>
      <c r="M85" s="63" t="s">
        <v>78</v>
      </c>
      <c r="N85" s="6">
        <v>26</v>
      </c>
      <c r="P85" s="26"/>
      <c r="R85" s="26"/>
    </row>
    <row r="86" spans="1:18" ht="21" customHeight="1" x14ac:dyDescent="0.25">
      <c r="A86" s="50"/>
      <c r="B86" s="52" t="s">
        <v>67</v>
      </c>
      <c r="C86" s="11" t="s">
        <v>1</v>
      </c>
      <c r="D86" s="6">
        <v>0</v>
      </c>
      <c r="F86" s="26"/>
      <c r="G86" s="81" t="s">
        <v>127</v>
      </c>
      <c r="H86" s="6">
        <v>32</v>
      </c>
      <c r="I86" s="175" t="s">
        <v>42</v>
      </c>
      <c r="J86" s="176"/>
      <c r="K86" s="50"/>
      <c r="L86" s="50"/>
      <c r="M86" s="85" t="s">
        <v>5</v>
      </c>
      <c r="N86" s="134">
        <f>SUM(N82:N85)</f>
        <v>103</v>
      </c>
      <c r="P86" s="26"/>
      <c r="Q86" s="62" t="s">
        <v>79</v>
      </c>
      <c r="R86" s="26"/>
    </row>
    <row r="87" spans="1:18" x14ac:dyDescent="0.25">
      <c r="A87" s="50"/>
      <c r="B87" s="52" t="s">
        <v>71</v>
      </c>
      <c r="C87" s="11" t="s">
        <v>2</v>
      </c>
      <c r="D87" s="6">
        <v>3.5</v>
      </c>
      <c r="F87" s="26"/>
      <c r="G87" s="81" t="s">
        <v>128</v>
      </c>
      <c r="H87" s="6">
        <v>41</v>
      </c>
      <c r="J87" s="15">
        <v>1.31</v>
      </c>
      <c r="K87" s="50"/>
      <c r="L87" s="50"/>
      <c r="N87" s="26"/>
      <c r="P87" s="26"/>
      <c r="Q87" s="62" t="s">
        <v>34</v>
      </c>
      <c r="R87" s="6">
        <v>108</v>
      </c>
    </row>
    <row r="88" spans="1:18" x14ac:dyDescent="0.25">
      <c r="A88" s="50"/>
      <c r="B88" s="80" t="s">
        <v>72</v>
      </c>
      <c r="C88" s="206" t="s">
        <v>73</v>
      </c>
      <c r="D88" s="207"/>
      <c r="F88" s="26"/>
      <c r="G88" s="209" t="s">
        <v>74</v>
      </c>
      <c r="H88" s="210"/>
      <c r="I88" s="48" t="s">
        <v>140</v>
      </c>
      <c r="J88" s="6">
        <v>0.5</v>
      </c>
      <c r="K88" s="50"/>
      <c r="L88" s="50"/>
      <c r="M88" s="5" t="s">
        <v>33</v>
      </c>
      <c r="N88" s="26"/>
      <c r="P88" s="26"/>
      <c r="Q88" s="86" t="s">
        <v>35</v>
      </c>
      <c r="R88" s="6">
        <v>11</v>
      </c>
    </row>
    <row r="89" spans="1:18" ht="18.75" customHeight="1" x14ac:dyDescent="0.25">
      <c r="A89" s="50"/>
      <c r="B89" s="52" t="s">
        <v>68</v>
      </c>
      <c r="C89" s="208"/>
      <c r="D89" s="207"/>
      <c r="F89" s="26"/>
      <c r="G89" s="82" t="s">
        <v>75</v>
      </c>
      <c r="H89" s="31">
        <v>41</v>
      </c>
      <c r="I89" s="2" t="s">
        <v>119</v>
      </c>
      <c r="J89" s="26">
        <v>0</v>
      </c>
      <c r="K89" s="50"/>
      <c r="L89" s="50"/>
      <c r="N89" s="57">
        <f>N80-N86</f>
        <v>568.90000000000009</v>
      </c>
      <c r="P89" s="26"/>
      <c r="R89" s="26"/>
    </row>
    <row r="90" spans="1:18" ht="16.5" customHeight="1" x14ac:dyDescent="0.25">
      <c r="A90" s="50"/>
      <c r="B90" s="52"/>
      <c r="C90" s="146"/>
      <c r="D90" s="145"/>
      <c r="F90" s="26"/>
      <c r="G90" s="82" t="s">
        <v>134</v>
      </c>
      <c r="H90" s="31">
        <v>50.75</v>
      </c>
      <c r="I90" s="2"/>
      <c r="J90" s="26"/>
      <c r="K90" s="50"/>
      <c r="L90" s="50"/>
      <c r="N90" s="57"/>
      <c r="P90" s="26"/>
      <c r="R90" s="26"/>
    </row>
    <row r="91" spans="1:18" x14ac:dyDescent="0.25">
      <c r="A91" s="50"/>
      <c r="B91" s="243" t="s">
        <v>69</v>
      </c>
      <c r="C91" s="2" t="s">
        <v>2</v>
      </c>
      <c r="D91" s="6">
        <v>15</v>
      </c>
      <c r="F91" s="26"/>
      <c r="G91" s="180" t="s">
        <v>15</v>
      </c>
      <c r="H91" s="181"/>
      <c r="I91" s="2"/>
      <c r="J91" s="6"/>
      <c r="K91" s="50"/>
      <c r="L91" s="50"/>
      <c r="N91" s="26"/>
      <c r="P91" s="26"/>
      <c r="Q91" s="2" t="s">
        <v>36</v>
      </c>
      <c r="R91" s="6"/>
    </row>
    <row r="92" spans="1:18" x14ac:dyDescent="0.25">
      <c r="A92" s="50"/>
      <c r="B92" s="244"/>
      <c r="C92" s="49"/>
      <c r="D92" s="26"/>
      <c r="F92" s="26"/>
      <c r="G92" s="70" t="s">
        <v>37</v>
      </c>
      <c r="H92" s="31">
        <v>5</v>
      </c>
      <c r="I92" s="141" t="s">
        <v>121</v>
      </c>
      <c r="J92" s="6">
        <v>6</v>
      </c>
      <c r="K92" s="50"/>
      <c r="L92" s="50"/>
      <c r="N92" s="26"/>
      <c r="P92" s="26"/>
      <c r="Q92" s="2" t="s">
        <v>80</v>
      </c>
      <c r="R92" s="26">
        <v>2</v>
      </c>
    </row>
    <row r="93" spans="1:18" x14ac:dyDescent="0.25">
      <c r="A93" s="50"/>
      <c r="B93" s="52" t="s">
        <v>70</v>
      </c>
      <c r="C93" s="94" t="s">
        <v>49</v>
      </c>
      <c r="D93" s="15">
        <f>D80+D81+D83+D84+D86+D87+D91</f>
        <v>28.5</v>
      </c>
      <c r="F93" s="26"/>
      <c r="G93" s="74" t="s">
        <v>38</v>
      </c>
      <c r="H93" s="31">
        <v>42</v>
      </c>
      <c r="J93" s="26"/>
      <c r="K93" s="50"/>
      <c r="L93" s="26"/>
      <c r="N93" s="26"/>
      <c r="P93" s="26"/>
      <c r="R93" s="26"/>
    </row>
    <row r="94" spans="1:18" x14ac:dyDescent="0.25">
      <c r="A94" s="50"/>
      <c r="B94" s="53"/>
      <c r="D94" s="26"/>
      <c r="F94" s="26"/>
      <c r="G94" s="238" t="s">
        <v>76</v>
      </c>
      <c r="H94" s="239"/>
      <c r="I94" s="43"/>
      <c r="J94" s="26"/>
      <c r="K94" s="26"/>
      <c r="L94" s="26"/>
      <c r="N94" s="26"/>
      <c r="P94" s="26"/>
      <c r="R94" s="26"/>
    </row>
    <row r="95" spans="1:18" x14ac:dyDescent="0.25">
      <c r="A95" s="50"/>
      <c r="B95" s="26"/>
      <c r="C95" s="140" t="s">
        <v>121</v>
      </c>
      <c r="D95" s="152">
        <v>0.75</v>
      </c>
      <c r="F95" s="26"/>
      <c r="G95" s="64" t="s">
        <v>77</v>
      </c>
      <c r="H95" s="31">
        <v>25</v>
      </c>
      <c r="I95" s="43"/>
      <c r="J95" s="26"/>
      <c r="K95" s="26"/>
      <c r="L95" s="26"/>
      <c r="N95" s="26"/>
      <c r="P95" s="26"/>
      <c r="Q95" s="43"/>
      <c r="R95" s="26"/>
    </row>
    <row r="96" spans="1:18" x14ac:dyDescent="0.25">
      <c r="A96" s="50"/>
      <c r="B96" s="50"/>
      <c r="C96" s="43"/>
      <c r="D96" s="26"/>
      <c r="G96" s="71" t="s">
        <v>39</v>
      </c>
      <c r="H96" s="26"/>
      <c r="I96" s="43"/>
      <c r="J96" s="26"/>
      <c r="K96" s="26"/>
      <c r="L96" s="26"/>
      <c r="N96" s="26"/>
      <c r="P96" s="26"/>
      <c r="Q96" s="43"/>
      <c r="R96" s="26"/>
    </row>
    <row r="97" spans="1:18" x14ac:dyDescent="0.25">
      <c r="A97" s="50"/>
      <c r="B97" s="50"/>
      <c r="C97" s="43"/>
      <c r="D97" s="26"/>
      <c r="G97" s="75" t="s">
        <v>41</v>
      </c>
      <c r="H97" s="83">
        <v>0</v>
      </c>
      <c r="I97" s="43"/>
      <c r="J97" s="26"/>
      <c r="K97" s="26"/>
      <c r="L97" s="26"/>
      <c r="N97" s="26"/>
      <c r="P97" s="26"/>
      <c r="Q97" s="43"/>
      <c r="R97" s="26"/>
    </row>
    <row r="98" spans="1:18" x14ac:dyDescent="0.25">
      <c r="A98" s="61"/>
      <c r="B98" s="61"/>
      <c r="C98" s="44"/>
      <c r="D98" s="28"/>
      <c r="E98" s="44"/>
      <c r="F98" s="44"/>
      <c r="G98" s="38" t="s">
        <v>40</v>
      </c>
      <c r="H98" s="110">
        <v>0</v>
      </c>
      <c r="I98" s="44"/>
      <c r="J98" s="28"/>
      <c r="K98" s="28"/>
      <c r="L98" s="28"/>
      <c r="M98" s="44"/>
      <c r="N98" s="28"/>
      <c r="O98" s="44"/>
      <c r="P98" s="28"/>
      <c r="Q98" s="44"/>
      <c r="R98" s="28"/>
    </row>
    <row r="99" spans="1:18" x14ac:dyDescent="0.25">
      <c r="A99" s="59">
        <v>7</v>
      </c>
      <c r="B99" s="235" t="s">
        <v>81</v>
      </c>
      <c r="C99" s="54" t="s">
        <v>0</v>
      </c>
      <c r="D99" s="24"/>
      <c r="E99" s="32" t="s">
        <v>10</v>
      </c>
      <c r="F99" s="4">
        <v>1</v>
      </c>
      <c r="G99" s="9" t="s">
        <v>12</v>
      </c>
      <c r="H99" s="24"/>
      <c r="I99" s="198" t="s">
        <v>26</v>
      </c>
      <c r="J99" s="170"/>
      <c r="K99" s="24"/>
      <c r="L99" s="24"/>
      <c r="M99" s="60"/>
      <c r="N99" s="24"/>
      <c r="O99" s="60"/>
      <c r="P99" s="24"/>
      <c r="Q99" s="60"/>
      <c r="R99" s="24"/>
    </row>
    <row r="100" spans="1:18" x14ac:dyDescent="0.25">
      <c r="A100" s="50"/>
      <c r="B100" s="200"/>
      <c r="C100" s="11" t="s">
        <v>1</v>
      </c>
      <c r="D100" s="6">
        <v>4.2</v>
      </c>
      <c r="E100" s="42" t="s">
        <v>43</v>
      </c>
      <c r="F100" s="6">
        <v>3</v>
      </c>
      <c r="G100" s="2" t="s">
        <v>128</v>
      </c>
      <c r="H100" s="15">
        <v>31</v>
      </c>
      <c r="J100" s="15">
        <v>73</v>
      </c>
      <c r="K100" s="33">
        <v>1792.4</v>
      </c>
      <c r="L100" s="6">
        <v>425.1</v>
      </c>
      <c r="N100" s="47">
        <f>K100-P101-R101</f>
        <v>1449.4</v>
      </c>
      <c r="P100" s="26"/>
      <c r="R100" s="26"/>
    </row>
    <row r="101" spans="1:18" x14ac:dyDescent="0.25">
      <c r="A101" s="50"/>
      <c r="B101" s="200"/>
      <c r="C101" s="11" t="s">
        <v>2</v>
      </c>
      <c r="D101" s="107">
        <v>21.75</v>
      </c>
      <c r="E101" s="25"/>
      <c r="F101" s="26"/>
      <c r="G101" t="s">
        <v>13</v>
      </c>
      <c r="H101" s="26"/>
      <c r="I101" s="5" t="s">
        <v>27</v>
      </c>
      <c r="J101" s="26"/>
      <c r="K101" s="50"/>
      <c r="L101" s="50"/>
      <c r="M101" s="2" t="s">
        <v>27</v>
      </c>
      <c r="N101" s="26"/>
      <c r="O101" s="49" t="s">
        <v>64</v>
      </c>
      <c r="P101" s="26">
        <v>35</v>
      </c>
      <c r="Q101" s="2" t="s">
        <v>34</v>
      </c>
      <c r="R101" s="6">
        <v>308</v>
      </c>
    </row>
    <row r="102" spans="1:18" x14ac:dyDescent="0.25">
      <c r="A102" s="50"/>
      <c r="B102" s="200"/>
      <c r="C102" s="55" t="s">
        <v>3</v>
      </c>
      <c r="D102" s="26"/>
      <c r="E102" s="25"/>
      <c r="F102" s="26"/>
      <c r="G102" s="2" t="s">
        <v>128</v>
      </c>
      <c r="H102" s="6">
        <v>202</v>
      </c>
      <c r="I102" s="64" t="s">
        <v>56</v>
      </c>
      <c r="J102" s="37">
        <v>0</v>
      </c>
      <c r="K102" s="50"/>
      <c r="L102" s="50"/>
      <c r="M102" s="11" t="s">
        <v>30</v>
      </c>
      <c r="N102" s="26">
        <v>30</v>
      </c>
      <c r="P102" s="26"/>
      <c r="Q102" s="2" t="s">
        <v>35</v>
      </c>
      <c r="R102" s="6">
        <v>43</v>
      </c>
    </row>
    <row r="103" spans="1:18" x14ac:dyDescent="0.25">
      <c r="A103" s="50"/>
      <c r="B103" s="116" t="s">
        <v>86</v>
      </c>
      <c r="C103" s="11" t="s">
        <v>1</v>
      </c>
      <c r="D103" s="6">
        <v>0</v>
      </c>
      <c r="E103" s="25"/>
      <c r="F103" s="26"/>
      <c r="G103" s="209" t="s">
        <v>74</v>
      </c>
      <c r="H103" s="210"/>
      <c r="I103" s="29" t="s">
        <v>133</v>
      </c>
      <c r="J103" s="37">
        <v>2</v>
      </c>
      <c r="K103" s="33"/>
      <c r="L103" s="19"/>
      <c r="M103" s="5" t="s">
        <v>31</v>
      </c>
      <c r="N103" s="97">
        <v>26</v>
      </c>
      <c r="O103" s="49"/>
      <c r="P103" s="6"/>
      <c r="Q103" s="11"/>
      <c r="R103" s="6"/>
    </row>
    <row r="104" spans="1:18" x14ac:dyDescent="0.25">
      <c r="A104" s="50"/>
      <c r="B104" s="52" t="s">
        <v>82</v>
      </c>
      <c r="C104" s="11" t="s">
        <v>2</v>
      </c>
      <c r="D104" s="6">
        <v>4</v>
      </c>
      <c r="E104" s="25"/>
      <c r="F104" s="26"/>
      <c r="G104" s="49" t="s">
        <v>75</v>
      </c>
      <c r="H104" s="31">
        <v>44</v>
      </c>
      <c r="I104" s="49" t="s">
        <v>118</v>
      </c>
      <c r="J104" s="26">
        <v>1</v>
      </c>
      <c r="K104" s="50"/>
      <c r="L104" s="50"/>
      <c r="M104" s="68" t="s">
        <v>32</v>
      </c>
      <c r="N104" s="6">
        <v>72</v>
      </c>
      <c r="P104" s="26"/>
      <c r="Q104" s="11"/>
      <c r="R104" s="6"/>
    </row>
    <row r="105" spans="1:18" ht="22.5" customHeight="1" x14ac:dyDescent="0.25">
      <c r="A105" s="50"/>
      <c r="B105" s="87" t="s">
        <v>83</v>
      </c>
      <c r="C105" s="55" t="s">
        <v>4</v>
      </c>
      <c r="D105" s="26"/>
      <c r="E105" s="25"/>
      <c r="F105" s="26"/>
      <c r="G105" s="49" t="s">
        <v>134</v>
      </c>
      <c r="H105" s="31">
        <v>54.9</v>
      </c>
      <c r="I105" s="175" t="s">
        <v>42</v>
      </c>
      <c r="J105" s="176"/>
      <c r="K105" s="50"/>
      <c r="L105" s="50"/>
      <c r="M105" s="63" t="s">
        <v>78</v>
      </c>
      <c r="N105" s="26">
        <v>26</v>
      </c>
      <c r="P105" s="26"/>
      <c r="Q105" s="11"/>
      <c r="R105" s="26"/>
    </row>
    <row r="106" spans="1:18" ht="13.5" customHeight="1" x14ac:dyDescent="0.25">
      <c r="A106" s="50"/>
      <c r="B106" s="87" t="s">
        <v>84</v>
      </c>
      <c r="C106" s="11" t="s">
        <v>1</v>
      </c>
      <c r="D106" s="6">
        <v>0</v>
      </c>
      <c r="E106" s="25"/>
      <c r="F106" s="26"/>
      <c r="G106" s="180" t="s">
        <v>15</v>
      </c>
      <c r="H106" s="181"/>
      <c r="J106" s="15">
        <v>0</v>
      </c>
      <c r="K106" s="50"/>
      <c r="L106" s="50"/>
      <c r="M106" s="93" t="s">
        <v>5</v>
      </c>
      <c r="N106" s="15">
        <f>SUM(N102:N105)</f>
        <v>154</v>
      </c>
      <c r="P106" s="26"/>
      <c r="Q106" s="11" t="s">
        <v>36</v>
      </c>
      <c r="R106" s="6">
        <v>5</v>
      </c>
    </row>
    <row r="107" spans="1:18" x14ac:dyDescent="0.25">
      <c r="A107" s="50"/>
      <c r="B107" s="186" t="s">
        <v>115</v>
      </c>
      <c r="C107" s="11" t="s">
        <v>2</v>
      </c>
      <c r="D107" s="6">
        <v>5</v>
      </c>
      <c r="E107" s="25"/>
      <c r="F107" s="26"/>
      <c r="G107" s="70" t="s">
        <v>37</v>
      </c>
      <c r="H107" s="31">
        <v>11</v>
      </c>
      <c r="J107" s="26"/>
      <c r="K107" s="50"/>
      <c r="L107" s="50"/>
      <c r="M107" s="125"/>
      <c r="N107" s="4"/>
      <c r="P107" s="26"/>
      <c r="R107" s="26"/>
    </row>
    <row r="108" spans="1:18" x14ac:dyDescent="0.25">
      <c r="A108" s="50"/>
      <c r="B108" s="187"/>
      <c r="C108" s="69" t="s">
        <v>49</v>
      </c>
      <c r="D108" s="95"/>
      <c r="E108" s="25"/>
      <c r="F108" s="26"/>
      <c r="G108" s="74" t="s">
        <v>38</v>
      </c>
      <c r="H108" s="72">
        <v>99</v>
      </c>
      <c r="I108" s="141" t="s">
        <v>123</v>
      </c>
      <c r="J108" s="6">
        <v>1.5</v>
      </c>
      <c r="K108" s="50"/>
      <c r="L108" s="50"/>
      <c r="M108" s="5" t="s">
        <v>33</v>
      </c>
      <c r="N108" s="6"/>
      <c r="P108" s="26"/>
      <c r="R108" s="26"/>
    </row>
    <row r="109" spans="1:18" x14ac:dyDescent="0.25">
      <c r="A109" s="50"/>
      <c r="B109" s="186" t="s">
        <v>85</v>
      </c>
      <c r="D109" s="130">
        <f>D100+D101+D103+D104+D106+D107</f>
        <v>34.950000000000003</v>
      </c>
      <c r="E109" s="25"/>
      <c r="F109" s="26"/>
      <c r="H109" s="26"/>
      <c r="J109" s="26"/>
      <c r="K109" s="50"/>
      <c r="L109" s="50"/>
      <c r="M109" s="69"/>
      <c r="N109" s="47">
        <f>N100-N106</f>
        <v>1295.4000000000001</v>
      </c>
      <c r="P109" s="26"/>
      <c r="R109" s="26"/>
    </row>
    <row r="110" spans="1:18" x14ac:dyDescent="0.25">
      <c r="A110" s="50"/>
      <c r="B110" s="187"/>
      <c r="C110" s="240" t="s">
        <v>138</v>
      </c>
      <c r="D110" s="37"/>
      <c r="E110" s="25"/>
      <c r="F110" s="26"/>
      <c r="H110" s="26"/>
      <c r="I110" s="49"/>
      <c r="J110" s="31"/>
      <c r="K110" s="50"/>
      <c r="L110" s="50"/>
      <c r="M110" s="25"/>
      <c r="N110" s="26"/>
      <c r="P110" s="26"/>
      <c r="R110" s="26"/>
    </row>
    <row r="111" spans="1:18" x14ac:dyDescent="0.25">
      <c r="A111" s="50"/>
      <c r="B111" s="88" t="s">
        <v>24</v>
      </c>
      <c r="C111" s="240"/>
      <c r="D111" s="107">
        <v>0</v>
      </c>
      <c r="E111" s="43"/>
      <c r="F111" s="26"/>
      <c r="H111" s="26"/>
      <c r="J111" s="26"/>
      <c r="K111" s="50"/>
      <c r="L111" s="50"/>
      <c r="M111" s="5"/>
      <c r="N111" s="26"/>
      <c r="P111" s="26"/>
      <c r="R111" s="26"/>
    </row>
    <row r="112" spans="1:18" ht="12" customHeight="1" x14ac:dyDescent="0.25">
      <c r="A112" s="50"/>
      <c r="B112" s="236" t="s">
        <v>87</v>
      </c>
      <c r="C112" s="241"/>
      <c r="D112" s="26"/>
      <c r="E112" s="43"/>
      <c r="F112" s="26"/>
      <c r="H112" s="26"/>
      <c r="J112" s="26"/>
      <c r="K112" s="50"/>
      <c r="L112" s="50"/>
      <c r="N112" s="47"/>
      <c r="P112" s="26"/>
      <c r="R112" s="26"/>
    </row>
    <row r="113" spans="1:18" x14ac:dyDescent="0.25">
      <c r="A113" s="61"/>
      <c r="B113" s="237"/>
      <c r="C113" s="242"/>
      <c r="D113" s="28"/>
      <c r="E113" s="44"/>
      <c r="F113" s="44"/>
      <c r="G113" s="27"/>
      <c r="H113" s="28"/>
      <c r="I113" s="44"/>
      <c r="J113" s="28"/>
      <c r="K113" s="44"/>
      <c r="L113" s="61"/>
      <c r="M113" s="44"/>
      <c r="N113" s="28"/>
      <c r="O113" s="44"/>
      <c r="P113" s="28"/>
      <c r="Q113" s="44"/>
      <c r="R113" s="28"/>
    </row>
    <row r="114" spans="1:18" x14ac:dyDescent="0.25">
      <c r="A114" s="59">
        <v>8</v>
      </c>
      <c r="B114" s="177" t="s">
        <v>88</v>
      </c>
      <c r="C114" s="67" t="s">
        <v>1</v>
      </c>
      <c r="D114" s="4">
        <v>0.5</v>
      </c>
      <c r="E114" s="67" t="s">
        <v>10</v>
      </c>
      <c r="F114" s="4">
        <v>1</v>
      </c>
      <c r="G114" s="60"/>
      <c r="H114" s="24"/>
      <c r="I114" s="198" t="s">
        <v>26</v>
      </c>
      <c r="J114" s="170"/>
      <c r="K114" s="59"/>
      <c r="L114" s="59"/>
      <c r="M114" s="60"/>
      <c r="N114" s="24"/>
      <c r="O114" s="60"/>
      <c r="P114" s="24"/>
      <c r="Q114" s="60"/>
      <c r="R114" s="24"/>
    </row>
    <row r="115" spans="1:18" x14ac:dyDescent="0.25">
      <c r="A115" s="50"/>
      <c r="B115" s="200"/>
      <c r="C115" s="2" t="s">
        <v>2</v>
      </c>
      <c r="D115" s="6">
        <v>1</v>
      </c>
      <c r="E115" s="43"/>
      <c r="F115" s="26"/>
      <c r="H115" s="26"/>
      <c r="J115" s="15">
        <v>2</v>
      </c>
      <c r="K115" s="19">
        <v>86</v>
      </c>
      <c r="L115" s="50">
        <v>0</v>
      </c>
      <c r="N115" s="26"/>
      <c r="P115" s="26"/>
      <c r="R115" s="26"/>
    </row>
    <row r="116" spans="1:18" ht="21" customHeight="1" x14ac:dyDescent="0.25">
      <c r="A116" s="50"/>
      <c r="B116" s="200"/>
      <c r="C116" s="94" t="s">
        <v>49</v>
      </c>
      <c r="D116" s="15">
        <f>D114+D115</f>
        <v>1.5</v>
      </c>
      <c r="E116" s="43"/>
      <c r="F116" s="26"/>
      <c r="H116" s="26"/>
      <c r="I116" s="175" t="s">
        <v>42</v>
      </c>
      <c r="J116" s="176"/>
      <c r="K116" s="50"/>
      <c r="L116" s="50"/>
      <c r="N116" s="26"/>
      <c r="P116" s="26"/>
      <c r="R116" s="26"/>
    </row>
    <row r="117" spans="1:18" x14ac:dyDescent="0.25">
      <c r="A117" s="50"/>
      <c r="B117" s="50"/>
      <c r="D117" s="26"/>
      <c r="E117" s="43"/>
      <c r="F117" s="26"/>
      <c r="H117" s="26"/>
      <c r="J117" s="15">
        <v>3.44</v>
      </c>
      <c r="K117" s="50"/>
      <c r="L117" s="50"/>
      <c r="N117" s="26"/>
      <c r="P117" s="26"/>
      <c r="R117" s="26"/>
    </row>
    <row r="118" spans="1:18" x14ac:dyDescent="0.25">
      <c r="A118" s="59">
        <v>9</v>
      </c>
      <c r="B118" s="177" t="s">
        <v>89</v>
      </c>
      <c r="C118" s="67" t="s">
        <v>90</v>
      </c>
      <c r="D118" s="4">
        <v>2.5</v>
      </c>
      <c r="E118" s="67" t="s">
        <v>10</v>
      </c>
      <c r="F118" s="4">
        <v>1</v>
      </c>
      <c r="G118" s="60"/>
      <c r="H118" s="24"/>
      <c r="I118" s="198" t="s">
        <v>26</v>
      </c>
      <c r="J118" s="170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25">
      <c r="A119" s="50"/>
      <c r="B119" s="200"/>
      <c r="C119" s="63" t="s">
        <v>91</v>
      </c>
      <c r="D119" s="6">
        <v>2</v>
      </c>
      <c r="E119" s="43"/>
      <c r="F119" s="26"/>
      <c r="G119" s="42" t="s">
        <v>76</v>
      </c>
      <c r="H119" s="26"/>
      <c r="I119" s="43"/>
      <c r="J119" s="15">
        <v>6</v>
      </c>
      <c r="K119" s="19">
        <v>210.37</v>
      </c>
      <c r="L119" s="19">
        <v>46.1</v>
      </c>
      <c r="M119" s="42" t="s">
        <v>33</v>
      </c>
      <c r="N119" s="26"/>
      <c r="O119" s="64" t="s">
        <v>58</v>
      </c>
      <c r="P119" s="37">
        <v>188.59</v>
      </c>
      <c r="Q119" s="43"/>
      <c r="R119" s="26"/>
    </row>
    <row r="120" spans="1:18" ht="23.25" customHeight="1" x14ac:dyDescent="0.25">
      <c r="A120" s="50"/>
      <c r="B120" s="200"/>
      <c r="D120" s="26"/>
      <c r="E120" s="43"/>
      <c r="F120" s="26"/>
      <c r="G120" s="2" t="s">
        <v>77</v>
      </c>
      <c r="H120" s="6">
        <v>30</v>
      </c>
      <c r="I120" s="133" t="s">
        <v>42</v>
      </c>
      <c r="J120" s="138">
        <v>2.7</v>
      </c>
      <c r="K120" s="50"/>
      <c r="L120" s="50"/>
      <c r="N120" s="15">
        <v>21.78</v>
      </c>
      <c r="P120" s="26"/>
      <c r="R120" s="26"/>
    </row>
    <row r="121" spans="1:18" ht="21.75" customHeight="1" x14ac:dyDescent="0.25">
      <c r="A121" s="50"/>
      <c r="B121" s="201"/>
      <c r="C121" s="1" t="s">
        <v>49</v>
      </c>
      <c r="D121" s="57">
        <f>D118+D119</f>
        <v>4.5</v>
      </c>
      <c r="E121" s="43"/>
      <c r="F121" s="26"/>
      <c r="H121" s="26"/>
      <c r="I121" s="39" t="s">
        <v>116</v>
      </c>
      <c r="J121" s="15">
        <v>0</v>
      </c>
      <c r="K121" s="50"/>
      <c r="L121" s="50"/>
      <c r="N121" s="26"/>
      <c r="P121" s="26"/>
      <c r="R121" s="26"/>
    </row>
    <row r="122" spans="1:18" x14ac:dyDescent="0.25">
      <c r="A122" s="59">
        <v>10</v>
      </c>
      <c r="B122" s="177" t="s">
        <v>92</v>
      </c>
      <c r="C122" s="67" t="s">
        <v>90</v>
      </c>
      <c r="D122" s="4">
        <v>3</v>
      </c>
      <c r="E122" s="32" t="s">
        <v>10</v>
      </c>
      <c r="F122" s="4">
        <v>1</v>
      </c>
      <c r="G122" s="60"/>
      <c r="H122" s="24"/>
      <c r="I122" s="211" t="s">
        <v>93</v>
      </c>
      <c r="J122" s="212"/>
      <c r="K122" s="59"/>
      <c r="L122" s="59"/>
      <c r="M122" s="60"/>
      <c r="N122" s="24"/>
      <c r="O122" s="60"/>
      <c r="P122" s="24"/>
      <c r="Q122" s="60"/>
      <c r="R122" s="24"/>
    </row>
    <row r="123" spans="1:18" x14ac:dyDescent="0.25">
      <c r="A123" s="50"/>
      <c r="B123" s="200"/>
      <c r="C123" s="63" t="s">
        <v>2</v>
      </c>
      <c r="D123" s="6">
        <v>2.25</v>
      </c>
      <c r="E123" s="42" t="s">
        <v>43</v>
      </c>
      <c r="F123" s="6">
        <v>1</v>
      </c>
      <c r="H123" s="26"/>
      <c r="I123" s="213"/>
      <c r="J123" s="214"/>
      <c r="K123" s="19">
        <v>295</v>
      </c>
      <c r="L123" s="50">
        <v>0</v>
      </c>
      <c r="N123" s="26"/>
      <c r="P123" s="26"/>
      <c r="R123" s="26"/>
    </row>
    <row r="124" spans="1:18" x14ac:dyDescent="0.25">
      <c r="A124" s="50"/>
      <c r="B124" s="200"/>
      <c r="D124" s="26"/>
      <c r="E124" s="43"/>
      <c r="F124" s="26"/>
      <c r="H124" s="26"/>
      <c r="I124" s="183" t="s">
        <v>26</v>
      </c>
      <c r="J124" s="166"/>
      <c r="K124" s="50"/>
      <c r="L124" s="50"/>
      <c r="N124" s="26"/>
      <c r="P124" s="26"/>
      <c r="R124" s="26"/>
    </row>
    <row r="125" spans="1:18" x14ac:dyDescent="0.25">
      <c r="A125" s="50"/>
      <c r="B125" s="50"/>
      <c r="C125" s="94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21" customHeight="1" x14ac:dyDescent="0.25">
      <c r="A126" s="50"/>
      <c r="B126" s="50"/>
      <c r="D126" s="26"/>
      <c r="E126" s="179"/>
      <c r="F126" s="26"/>
      <c r="H126" s="26"/>
      <c r="I126" s="175" t="s">
        <v>42</v>
      </c>
      <c r="J126" s="176"/>
      <c r="K126" s="50"/>
      <c r="L126" s="50"/>
      <c r="N126" s="26"/>
      <c r="P126" s="26"/>
      <c r="R126" s="26"/>
    </row>
    <row r="127" spans="1:18" x14ac:dyDescent="0.25">
      <c r="A127" s="50"/>
      <c r="B127" s="50"/>
      <c r="D127" s="26"/>
      <c r="E127" s="179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25">
      <c r="A128" s="50"/>
      <c r="B128" s="50"/>
      <c r="D128" s="26"/>
      <c r="E128" s="43"/>
      <c r="F128" s="26"/>
      <c r="H128" s="26"/>
      <c r="I128" s="215" t="s">
        <v>94</v>
      </c>
      <c r="J128" s="216"/>
      <c r="K128" s="59"/>
      <c r="L128" s="59"/>
      <c r="N128" s="26"/>
      <c r="P128" s="26"/>
      <c r="R128" s="26"/>
    </row>
    <row r="129" spans="1:18" x14ac:dyDescent="0.25">
      <c r="A129" s="50"/>
      <c r="B129" s="50"/>
      <c r="D129" s="26"/>
      <c r="E129" s="43"/>
      <c r="F129" s="26"/>
      <c r="H129" s="26"/>
      <c r="I129" s="217"/>
      <c r="J129" s="218"/>
      <c r="K129" s="19">
        <v>105</v>
      </c>
      <c r="L129" s="50">
        <v>0</v>
      </c>
      <c r="N129" s="26"/>
      <c r="P129" s="26"/>
      <c r="R129" s="26"/>
    </row>
    <row r="130" spans="1:18" x14ac:dyDescent="0.25">
      <c r="A130" s="50"/>
      <c r="B130" s="50"/>
      <c r="D130" s="26"/>
      <c r="E130" s="43"/>
      <c r="F130" s="26"/>
      <c r="H130" s="26"/>
      <c r="I130" s="183" t="s">
        <v>26</v>
      </c>
      <c r="J130" s="166"/>
      <c r="K130" s="50"/>
      <c r="L130" s="50"/>
      <c r="N130" s="26"/>
      <c r="P130" s="26"/>
      <c r="R130" s="26"/>
    </row>
    <row r="131" spans="1:18" x14ac:dyDescent="0.25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18" x14ac:dyDescent="0.25">
      <c r="A132" s="50"/>
      <c r="B132" s="50"/>
      <c r="D132" s="26"/>
      <c r="E132" s="43"/>
      <c r="F132" s="26"/>
      <c r="H132" s="26"/>
      <c r="I132" s="5" t="s">
        <v>27</v>
      </c>
      <c r="J132" s="26"/>
      <c r="K132" s="50"/>
      <c r="L132" s="50"/>
      <c r="N132" s="26"/>
      <c r="P132" s="26"/>
      <c r="R132" s="26"/>
    </row>
    <row r="133" spans="1:18" x14ac:dyDescent="0.25">
      <c r="A133" s="50"/>
      <c r="B133" s="50"/>
      <c r="D133" s="26"/>
      <c r="E133" s="43"/>
      <c r="F133" s="26"/>
      <c r="H133" s="26"/>
      <c r="I133" s="64" t="s">
        <v>28</v>
      </c>
      <c r="J133" s="37">
        <v>1</v>
      </c>
      <c r="K133" s="50"/>
      <c r="L133" s="50"/>
      <c r="N133" s="26"/>
      <c r="P133" s="26"/>
      <c r="R133" s="26"/>
    </row>
    <row r="134" spans="1:18" ht="20.25" customHeight="1" x14ac:dyDescent="0.25">
      <c r="A134" s="50"/>
      <c r="B134" s="50"/>
      <c r="D134" s="26"/>
      <c r="E134" s="43"/>
      <c r="F134" s="26"/>
      <c r="H134" s="26"/>
      <c r="I134" s="175" t="s">
        <v>42</v>
      </c>
      <c r="J134" s="176"/>
      <c r="K134" s="50"/>
      <c r="L134" s="50"/>
      <c r="N134" s="26"/>
      <c r="P134" s="26"/>
      <c r="R134" s="26"/>
    </row>
    <row r="135" spans="1:18" ht="14.25" customHeight="1" x14ac:dyDescent="0.25">
      <c r="A135" s="50"/>
      <c r="B135" s="50"/>
      <c r="D135" s="26"/>
      <c r="E135" s="43"/>
      <c r="F135" s="26"/>
      <c r="H135" s="26"/>
      <c r="I135" s="137"/>
      <c r="J135" s="136">
        <v>0</v>
      </c>
      <c r="K135" s="50"/>
      <c r="L135" s="50"/>
      <c r="N135" s="26"/>
      <c r="P135" s="26"/>
      <c r="R135" s="26"/>
    </row>
    <row r="136" spans="1:18" ht="12" customHeight="1" x14ac:dyDescent="0.25">
      <c r="A136" s="61"/>
      <c r="B136" s="61"/>
      <c r="C136" s="44"/>
      <c r="D136" s="28"/>
      <c r="E136" s="44"/>
      <c r="F136" s="28"/>
      <c r="G136" s="44"/>
      <c r="H136" s="28"/>
      <c r="I136" s="142" t="s">
        <v>124</v>
      </c>
      <c r="J136" s="111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18" x14ac:dyDescent="0.25">
      <c r="A137" s="23"/>
      <c r="B137" s="24"/>
      <c r="C137" s="219" t="s">
        <v>103</v>
      </c>
      <c r="D137" s="220"/>
      <c r="E137" s="67" t="s">
        <v>10</v>
      </c>
      <c r="F137" s="4">
        <f>F7+F20+F37+F67+F80+F99+F114+F118+F122</f>
        <v>9</v>
      </c>
      <c r="G137" s="98" t="s">
        <v>12</v>
      </c>
      <c r="H137" s="14">
        <f>H7+H20+H37+H51+H66+H79+H100</f>
        <v>167</v>
      </c>
      <c r="I137" s="169" t="s">
        <v>26</v>
      </c>
      <c r="J137" s="170"/>
      <c r="K137" s="221" t="s">
        <v>102</v>
      </c>
      <c r="L137" s="59"/>
      <c r="M137" s="223" t="s">
        <v>103</v>
      </c>
      <c r="N137" s="224"/>
      <c r="O137" s="56" t="s">
        <v>105</v>
      </c>
      <c r="P137" s="99">
        <f>P38+P39+P53+P54+P67+P80+P101</f>
        <v>461.09999999999997</v>
      </c>
      <c r="Q137" s="60"/>
      <c r="R137" s="24"/>
    </row>
    <row r="138" spans="1:18" x14ac:dyDescent="0.25">
      <c r="A138" s="25"/>
      <c r="B138" s="228" t="s">
        <v>95</v>
      </c>
      <c r="C138" s="11" t="s">
        <v>10</v>
      </c>
      <c r="D138" s="132">
        <f>D52</f>
        <v>1</v>
      </c>
      <c r="E138" s="5" t="s">
        <v>43</v>
      </c>
      <c r="F138" s="6">
        <f>F8+F21+F38+F51+F81+F100+F123</f>
        <v>15</v>
      </c>
      <c r="G138" s="5" t="s">
        <v>14</v>
      </c>
      <c r="H138" s="6">
        <f>H7+H20+H38+H52+H67+H80</f>
        <v>119</v>
      </c>
      <c r="I138" s="43"/>
      <c r="J138" s="57">
        <f>J8+J21+J31+J38+J52+J67+J80+J100+J115+J119+J125+J131</f>
        <v>355</v>
      </c>
      <c r="K138" s="222"/>
      <c r="L138" s="50"/>
      <c r="M138" s="43"/>
      <c r="N138" s="47">
        <f>N8+N21+N38+N52+N67+N80+N100+N120</f>
        <v>6710.0599999999986</v>
      </c>
      <c r="O138" s="43"/>
      <c r="P138" s="26"/>
      <c r="Q138" s="11" t="s">
        <v>34</v>
      </c>
      <c r="R138" s="15">
        <f>R8+R21+R52+R80+R87+R101</f>
        <v>791</v>
      </c>
    </row>
    <row r="139" spans="1:18" x14ac:dyDescent="0.25">
      <c r="A139" s="25"/>
      <c r="B139" s="229"/>
      <c r="C139" s="11" t="s">
        <v>1</v>
      </c>
      <c r="D139" s="132">
        <f>D8+D21+D38+D53+D67+D80+D100+D114+D118+D122</f>
        <v>41.9</v>
      </c>
      <c r="E139" s="227" t="s">
        <v>11</v>
      </c>
      <c r="F139" s="6"/>
      <c r="G139" s="5" t="s">
        <v>55</v>
      </c>
      <c r="H139" s="6">
        <f>H39+H53</f>
        <v>4</v>
      </c>
      <c r="I139" s="43"/>
      <c r="J139" s="26"/>
      <c r="K139" s="103">
        <f>K8+K21+K38+K52+K67+K80+K100</f>
        <v>7940.3799999999992</v>
      </c>
      <c r="L139" s="103">
        <f>L8+L21+L30+L38+L52+L67+L80+L100+L115+L119+L123+L129</f>
        <v>1676.7199999999998</v>
      </c>
      <c r="M139" s="43"/>
      <c r="N139" s="26"/>
      <c r="O139" s="43"/>
      <c r="P139" s="26"/>
      <c r="Q139" s="11" t="s">
        <v>35</v>
      </c>
      <c r="R139" s="15">
        <f>R9+R22+R53+R81+R88+R102</f>
        <v>271</v>
      </c>
    </row>
    <row r="140" spans="1:18" ht="15" customHeight="1" x14ac:dyDescent="0.25">
      <c r="A140" s="25"/>
      <c r="B140" s="229"/>
      <c r="C140" s="11" t="s">
        <v>2</v>
      </c>
      <c r="D140" s="131">
        <f>D9+D22+D39+D54+D68+D81+D101+D115+D119+D123</f>
        <v>77.75</v>
      </c>
      <c r="E140" s="227"/>
      <c r="F140" s="6">
        <f>F10+F25</f>
        <v>2</v>
      </c>
      <c r="G140" s="63" t="s">
        <v>127</v>
      </c>
      <c r="H140" s="6">
        <f>H81</f>
        <v>5</v>
      </c>
      <c r="I140" s="43"/>
      <c r="J140" s="26"/>
      <c r="K140" s="50"/>
      <c r="L140" s="50"/>
      <c r="M140" s="11" t="s">
        <v>27</v>
      </c>
      <c r="N140" s="26"/>
      <c r="O140" s="43"/>
      <c r="P140" s="26"/>
      <c r="Q140" s="11"/>
      <c r="R140" s="57"/>
    </row>
    <row r="141" spans="1:18" x14ac:dyDescent="0.25">
      <c r="A141" s="25"/>
      <c r="B141" s="229"/>
      <c r="C141" s="55" t="s">
        <v>3</v>
      </c>
      <c r="D141" s="26"/>
      <c r="E141" s="227" t="s">
        <v>97</v>
      </c>
      <c r="F141" s="6"/>
      <c r="G141" s="63" t="s">
        <v>128</v>
      </c>
      <c r="H141" s="6">
        <f>H82+H100</f>
        <v>39</v>
      </c>
      <c r="I141" s="43"/>
      <c r="J141" s="26"/>
      <c r="K141" s="50"/>
      <c r="L141" s="50"/>
      <c r="M141" s="11" t="s">
        <v>30</v>
      </c>
      <c r="N141" s="127">
        <f>N10+N23+N40+N54+N69+N82+N102</f>
        <v>225</v>
      </c>
      <c r="O141" s="43"/>
      <c r="P141" s="26"/>
      <c r="Q141" s="11" t="s">
        <v>36</v>
      </c>
      <c r="R141" s="126">
        <f>R12+R25+R56+R83+R92+R106</f>
        <v>14</v>
      </c>
    </row>
    <row r="142" spans="1:18" ht="23.25" customHeight="1" x14ac:dyDescent="0.25">
      <c r="A142" s="25"/>
      <c r="B142" s="229"/>
      <c r="C142" s="11" t="s">
        <v>1</v>
      </c>
      <c r="D142" s="15">
        <f>D11+D24+D56+D83+D103</f>
        <v>0</v>
      </c>
      <c r="E142" s="227"/>
      <c r="F142" s="6">
        <f>F22+F54</f>
        <v>2</v>
      </c>
      <c r="H142" s="26"/>
      <c r="I142" s="175" t="s">
        <v>42</v>
      </c>
      <c r="J142" s="176"/>
      <c r="K142" s="50"/>
      <c r="L142" s="50"/>
      <c r="M142" s="5" t="s">
        <v>31</v>
      </c>
      <c r="N142" s="127">
        <f>N11+N24+N41+N55+N70+N83+N103</f>
        <v>169</v>
      </c>
      <c r="P142" s="26"/>
      <c r="R142" s="26"/>
    </row>
    <row r="143" spans="1:18" x14ac:dyDescent="0.25">
      <c r="A143" s="25"/>
      <c r="B143" s="229"/>
      <c r="C143" s="11" t="s">
        <v>2</v>
      </c>
      <c r="D143" s="6">
        <f>D12+D25+D57+D84+D104</f>
        <v>13.875</v>
      </c>
      <c r="E143" s="227" t="s">
        <v>126</v>
      </c>
      <c r="F143" s="6"/>
      <c r="G143" s="94" t="s">
        <v>98</v>
      </c>
      <c r="H143" s="106">
        <f>H144+H145+H146+H147</f>
        <v>3498</v>
      </c>
      <c r="J143" s="95">
        <f>J15+J28+J33+J45+J59+J73+J87+J106+J117+J120+J127</f>
        <v>27.939999999999998</v>
      </c>
      <c r="K143" s="50"/>
      <c r="L143" s="50"/>
      <c r="M143" s="68" t="s">
        <v>32</v>
      </c>
      <c r="N143" s="127">
        <f>N12+N84+N104</f>
        <v>121</v>
      </c>
      <c r="P143" s="26"/>
      <c r="R143" s="26"/>
    </row>
    <row r="144" spans="1:18" x14ac:dyDescent="0.25">
      <c r="A144" s="25"/>
      <c r="B144" s="229"/>
      <c r="C144" s="55" t="s">
        <v>4</v>
      </c>
      <c r="D144" s="26"/>
      <c r="E144" s="204"/>
      <c r="F144" s="6">
        <f>F52</f>
        <v>1</v>
      </c>
      <c r="G144" s="2" t="s">
        <v>14</v>
      </c>
      <c r="H144" s="97">
        <f>H9+H22+H42+H56+H71+H85</f>
        <v>3150</v>
      </c>
      <c r="J144" s="26"/>
      <c r="K144" s="50"/>
      <c r="L144" s="50"/>
      <c r="M144" s="63" t="s">
        <v>78</v>
      </c>
      <c r="N144" s="127">
        <f>N85+N105</f>
        <v>52</v>
      </c>
      <c r="P144" s="26"/>
      <c r="R144" s="26"/>
    </row>
    <row r="145" spans="1:18" x14ac:dyDescent="0.25">
      <c r="A145" s="25"/>
      <c r="B145" s="229"/>
      <c r="C145" s="11" t="s">
        <v>1</v>
      </c>
      <c r="D145" s="6">
        <f>D14+D27+D59+D86+D106</f>
        <v>2.8</v>
      </c>
      <c r="E145" s="94" t="s">
        <v>49</v>
      </c>
      <c r="F145" s="15">
        <f>F137+F138+F140+F142+F144</f>
        <v>29</v>
      </c>
      <c r="G145" s="2" t="s">
        <v>55</v>
      </c>
      <c r="H145" s="6">
        <f>H43+H57+H72</f>
        <v>73</v>
      </c>
      <c r="I145" s="128" t="s">
        <v>120</v>
      </c>
      <c r="J145" s="95">
        <f>J17+J29+J47+J61+J75+J89+J121</f>
        <v>0</v>
      </c>
      <c r="K145" s="50"/>
      <c r="L145" s="50"/>
      <c r="M145" s="85" t="s">
        <v>5</v>
      </c>
      <c r="N145" s="134">
        <f>SUM(N141:N144)</f>
        <v>567</v>
      </c>
      <c r="P145" s="26"/>
      <c r="R145" s="26"/>
    </row>
    <row r="146" spans="1:18" x14ac:dyDescent="0.25">
      <c r="A146" s="25"/>
      <c r="B146" s="229"/>
      <c r="C146" s="11" t="s">
        <v>2</v>
      </c>
      <c r="D146" s="6">
        <f>D15+D28+D60+D87+D107</f>
        <v>19.5</v>
      </c>
      <c r="F146" s="26"/>
      <c r="G146" s="2" t="s">
        <v>127</v>
      </c>
      <c r="H146" s="6">
        <f>H86</f>
        <v>32</v>
      </c>
      <c r="I146" s="39"/>
      <c r="J146" s="26"/>
      <c r="K146" s="50"/>
      <c r="L146" s="50"/>
      <c r="N146" s="26"/>
      <c r="P146" s="26"/>
      <c r="R146" s="26"/>
    </row>
    <row r="147" spans="1:18" x14ac:dyDescent="0.25">
      <c r="A147" s="25"/>
      <c r="B147" s="229"/>
      <c r="C147" s="69" t="s">
        <v>61</v>
      </c>
      <c r="D147" s="26"/>
      <c r="F147" s="26"/>
      <c r="G147" s="2" t="s">
        <v>129</v>
      </c>
      <c r="H147" s="6">
        <f>H87+H102</f>
        <v>243</v>
      </c>
      <c r="I147" s="94" t="s">
        <v>101</v>
      </c>
      <c r="J147" s="129">
        <f>J138+J143+J145+J146</f>
        <v>382.94</v>
      </c>
      <c r="K147" s="50"/>
      <c r="L147" s="50"/>
      <c r="N147" s="26"/>
      <c r="P147" s="26"/>
      <c r="R147" s="26"/>
    </row>
    <row r="148" spans="1:18" x14ac:dyDescent="0.25">
      <c r="A148" s="25"/>
      <c r="B148" s="229"/>
      <c r="C148" s="62" t="s">
        <v>1</v>
      </c>
      <c r="D148" s="6">
        <f>D62</f>
        <v>1</v>
      </c>
      <c r="F148" s="26"/>
      <c r="H148" s="26"/>
      <c r="J148" s="26"/>
      <c r="K148" s="50"/>
      <c r="L148" s="50"/>
      <c r="M148" s="5" t="s">
        <v>33</v>
      </c>
      <c r="N148" s="26"/>
      <c r="P148" s="26"/>
      <c r="R148" s="26"/>
    </row>
    <row r="149" spans="1:18" ht="24" customHeight="1" x14ac:dyDescent="0.25">
      <c r="A149" s="25"/>
      <c r="B149" s="229"/>
      <c r="C149" s="62" t="s">
        <v>2</v>
      </c>
      <c r="D149" s="6">
        <f>D63</f>
        <v>3</v>
      </c>
      <c r="F149" s="26"/>
      <c r="G149" s="231" t="s">
        <v>15</v>
      </c>
      <c r="H149" s="232"/>
      <c r="I149" s="144" t="s">
        <v>125</v>
      </c>
      <c r="J149" s="26">
        <f>J26+J77+J88+J92+J108+J136+J36</f>
        <v>10.67</v>
      </c>
      <c r="K149" s="50"/>
      <c r="L149" s="50"/>
      <c r="N149" s="47">
        <f>N16+N28+N45+N59+N74+N89+N109+N120</f>
        <v>6143.0599999999986</v>
      </c>
      <c r="P149" s="26"/>
      <c r="R149" s="26"/>
    </row>
    <row r="150" spans="1:18" x14ac:dyDescent="0.25">
      <c r="A150" s="25"/>
      <c r="B150" s="229"/>
      <c r="C150" s="225" t="s">
        <v>96</v>
      </c>
      <c r="D150" s="207"/>
      <c r="F150" s="26"/>
      <c r="G150" s="74" t="s">
        <v>37</v>
      </c>
      <c r="H150" s="6">
        <f>H11+H24+H45+H59+H74+H92+H107</f>
        <v>35</v>
      </c>
      <c r="J150" s="26"/>
      <c r="K150" s="50"/>
      <c r="L150" s="50"/>
      <c r="N150" s="26"/>
      <c r="P150" s="26"/>
      <c r="R150" s="26"/>
    </row>
    <row r="151" spans="1:18" x14ac:dyDescent="0.25">
      <c r="A151" s="25"/>
      <c r="B151" s="229"/>
      <c r="C151" s="226"/>
      <c r="D151" s="207"/>
      <c r="F151" s="26"/>
      <c r="G151" s="74" t="s">
        <v>38</v>
      </c>
      <c r="H151" s="107">
        <f>H12+H25+H46+H60+H75+H93+H108</f>
        <v>361.15</v>
      </c>
      <c r="J151" s="26"/>
      <c r="K151" s="50"/>
      <c r="L151" s="50"/>
      <c r="N151" s="26"/>
      <c r="P151" s="26"/>
      <c r="R151" s="26"/>
    </row>
    <row r="152" spans="1:18" x14ac:dyDescent="0.25">
      <c r="A152" s="25"/>
      <c r="B152" s="229"/>
      <c r="C152" s="63" t="s">
        <v>2</v>
      </c>
      <c r="D152" s="2">
        <f>D91</f>
        <v>15</v>
      </c>
      <c r="E152" s="25"/>
      <c r="F152" s="26"/>
      <c r="G152" s="25"/>
      <c r="H152" s="26"/>
      <c r="I152" s="25"/>
      <c r="J152" s="26"/>
      <c r="K152" s="50"/>
      <c r="L152" s="50"/>
      <c r="N152" s="26"/>
      <c r="P152" s="26"/>
      <c r="R152" s="26"/>
    </row>
    <row r="153" spans="1:18" x14ac:dyDescent="0.25">
      <c r="A153" s="25"/>
      <c r="B153" s="229"/>
      <c r="E153" s="25"/>
      <c r="F153" s="26"/>
      <c r="G153" s="233" t="s">
        <v>99</v>
      </c>
      <c r="H153" s="234"/>
      <c r="I153" s="25"/>
      <c r="J153" s="26"/>
      <c r="K153" s="56" t="s">
        <v>108</v>
      </c>
      <c r="L153" s="59"/>
      <c r="M153" s="60"/>
      <c r="N153" s="24"/>
      <c r="O153" s="98" t="s">
        <v>104</v>
      </c>
      <c r="P153" s="99">
        <f>P119</f>
        <v>188.59</v>
      </c>
      <c r="Q153" s="60"/>
      <c r="R153" s="24"/>
    </row>
    <row r="154" spans="1:18" ht="21.75" customHeight="1" x14ac:dyDescent="0.25">
      <c r="A154" s="25"/>
      <c r="B154" s="229"/>
      <c r="C154" s="84" t="s">
        <v>49</v>
      </c>
      <c r="D154" s="153">
        <f>D138+D139+D140+D142+D143+D145+D146+D148+D149+D152</f>
        <v>175.82500000000002</v>
      </c>
      <c r="E154" s="25"/>
      <c r="F154" s="26"/>
      <c r="G154" s="179"/>
      <c r="H154" s="230"/>
      <c r="I154" s="25"/>
      <c r="J154" s="26"/>
      <c r="K154" s="19">
        <f>K115+K119+K123+K129</f>
        <v>696.37</v>
      </c>
      <c r="L154" s="50"/>
      <c r="M154" s="43"/>
      <c r="N154" s="26"/>
      <c r="O154" s="43"/>
      <c r="P154" s="26"/>
      <c r="Q154" s="43"/>
      <c r="R154" s="26"/>
    </row>
    <row r="155" spans="1:18" x14ac:dyDescent="0.25">
      <c r="A155" s="25"/>
      <c r="B155" s="229"/>
      <c r="E155" s="25"/>
      <c r="F155" s="26"/>
      <c r="G155" s="30" t="s">
        <v>100</v>
      </c>
      <c r="H155" s="6">
        <f>H89+H104</f>
        <v>85</v>
      </c>
      <c r="I155" s="25"/>
      <c r="J155" s="26"/>
      <c r="K155" s="50"/>
      <c r="L155" s="50"/>
      <c r="N155" s="26"/>
      <c r="O155" s="94" t="s">
        <v>5</v>
      </c>
      <c r="P155" s="95">
        <f>P137+P153</f>
        <v>649.68999999999994</v>
      </c>
      <c r="R155" s="26"/>
    </row>
    <row r="156" spans="1:18" x14ac:dyDescent="0.25">
      <c r="A156" s="25"/>
      <c r="B156" s="229"/>
      <c r="C156" s="49" t="s">
        <v>106</v>
      </c>
      <c r="D156" s="151">
        <f>D18+D42+D65+D95+D111</f>
        <v>2.75</v>
      </c>
      <c r="E156" s="25"/>
      <c r="F156" s="26"/>
      <c r="G156" s="30" t="s">
        <v>135</v>
      </c>
      <c r="H156" s="6">
        <f>H90+H105</f>
        <v>105.65</v>
      </c>
      <c r="I156" s="25"/>
      <c r="J156" s="26"/>
      <c r="K156" s="102" t="s">
        <v>109</v>
      </c>
      <c r="L156" s="50"/>
      <c r="N156" s="26"/>
      <c r="P156" s="26"/>
      <c r="R156" s="26"/>
    </row>
    <row r="157" spans="1:18" x14ac:dyDescent="0.25">
      <c r="A157" s="25"/>
      <c r="B157" s="229"/>
      <c r="D157" s="135"/>
      <c r="E157" s="25"/>
      <c r="F157" s="26"/>
      <c r="G157" s="30" t="s">
        <v>76</v>
      </c>
      <c r="H157" s="26"/>
      <c r="I157" s="25"/>
      <c r="J157" s="26"/>
      <c r="K157" s="19">
        <f>K30</f>
        <v>48</v>
      </c>
      <c r="L157" s="50"/>
      <c r="N157" s="26"/>
      <c r="P157" s="26"/>
      <c r="R157" s="26"/>
    </row>
    <row r="158" spans="1:18" x14ac:dyDescent="0.25">
      <c r="A158" s="25"/>
      <c r="B158" s="229"/>
      <c r="C158" s="179"/>
      <c r="D158" s="230"/>
      <c r="E158" s="25"/>
      <c r="F158" s="26"/>
      <c r="G158" s="30" t="s">
        <v>77</v>
      </c>
      <c r="H158" s="26"/>
      <c r="I158" s="25"/>
      <c r="J158" s="26"/>
      <c r="K158" s="50"/>
      <c r="L158" s="50"/>
      <c r="N158" s="26"/>
      <c r="P158" s="26"/>
      <c r="R158" s="26"/>
    </row>
    <row r="159" spans="1:18" ht="19.5" customHeight="1" x14ac:dyDescent="0.25">
      <c r="A159" s="25"/>
      <c r="B159" s="229"/>
      <c r="C159" s="179"/>
      <c r="D159" s="230"/>
      <c r="E159" s="25"/>
      <c r="F159" s="26"/>
      <c r="G159" s="25"/>
      <c r="H159" s="6">
        <f>H95+H120</f>
        <v>55</v>
      </c>
      <c r="I159" s="25"/>
      <c r="J159" s="26"/>
      <c r="K159" s="50"/>
      <c r="L159" s="50"/>
      <c r="N159" s="26"/>
      <c r="P159" s="26"/>
      <c r="R159" s="26"/>
    </row>
    <row r="160" spans="1:18" x14ac:dyDescent="0.25">
      <c r="A160" s="25"/>
      <c r="B160" s="229"/>
      <c r="D160" s="2"/>
      <c r="E160" s="25"/>
      <c r="F160" s="26"/>
      <c r="G160" s="71" t="s">
        <v>39</v>
      </c>
      <c r="H160" s="26"/>
      <c r="I160" s="25"/>
      <c r="J160" s="26"/>
      <c r="K160" s="102" t="s">
        <v>5</v>
      </c>
      <c r="L160" s="50"/>
      <c r="N160" s="26"/>
      <c r="P160" s="26"/>
      <c r="R160" s="26"/>
    </row>
    <row r="161" spans="1:18" x14ac:dyDescent="0.25">
      <c r="A161" s="25"/>
      <c r="B161" s="26"/>
      <c r="E161" s="25"/>
      <c r="F161" s="26"/>
      <c r="G161" s="41" t="s">
        <v>107</v>
      </c>
      <c r="H161" s="26"/>
      <c r="I161" s="25"/>
      <c r="J161" s="26"/>
      <c r="K161" s="103">
        <f>K139+K154+K157</f>
        <v>8684.75</v>
      </c>
      <c r="L161" s="50"/>
      <c r="N161" s="26"/>
      <c r="P161" s="43"/>
      <c r="Q161" s="25"/>
      <c r="R161" s="26"/>
    </row>
    <row r="162" spans="1:18" x14ac:dyDescent="0.25">
      <c r="A162" s="25"/>
      <c r="B162" s="26"/>
      <c r="C162" s="43"/>
      <c r="D162" s="43"/>
      <c r="E162" s="25"/>
      <c r="F162" s="26"/>
      <c r="G162" s="89" t="s">
        <v>41</v>
      </c>
      <c r="H162" s="96">
        <f>H16+H28+H48+H62+H77+H97</f>
        <v>32</v>
      </c>
      <c r="I162" s="43"/>
      <c r="J162" s="26"/>
      <c r="K162" s="50"/>
      <c r="L162" s="50"/>
      <c r="M162" s="43"/>
      <c r="N162" s="26"/>
      <c r="O162" s="43"/>
      <c r="P162" s="43"/>
      <c r="Q162" s="25"/>
      <c r="R162" s="26"/>
    </row>
    <row r="163" spans="1:18" x14ac:dyDescent="0.25">
      <c r="A163" s="25"/>
      <c r="B163" s="26"/>
      <c r="C163" s="43"/>
      <c r="D163" s="43"/>
      <c r="E163" s="25"/>
      <c r="F163" s="26"/>
      <c r="G163" s="30" t="s">
        <v>40</v>
      </c>
      <c r="H163" s="6">
        <f>H17+H29+H49+H63+H78+H98</f>
        <v>895</v>
      </c>
      <c r="I163" s="43"/>
      <c r="J163" s="26"/>
      <c r="K163" s="50"/>
      <c r="L163" s="50"/>
      <c r="M163" s="43"/>
      <c r="N163" s="26"/>
      <c r="O163" s="43"/>
      <c r="P163" s="43"/>
      <c r="Q163" s="25"/>
      <c r="R163" s="26"/>
    </row>
    <row r="164" spans="1:18" x14ac:dyDescent="0.25">
      <c r="A164" s="27"/>
      <c r="B164" s="28"/>
      <c r="C164" s="44"/>
      <c r="D164" s="44"/>
      <c r="E164" s="27"/>
      <c r="F164" s="44"/>
      <c r="G164" s="38"/>
      <c r="H164" s="13"/>
      <c r="I164" s="44"/>
      <c r="J164" s="28"/>
      <c r="K164" s="61"/>
      <c r="L164" s="61"/>
      <c r="M164" s="44"/>
      <c r="N164" s="28"/>
      <c r="O164" s="44"/>
      <c r="P164" s="44"/>
      <c r="Q164" s="27"/>
      <c r="R164" s="28"/>
    </row>
    <row r="165" spans="1:18" x14ac:dyDescent="0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1:18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</sheetData>
  <mergeCells count="86">
    <mergeCell ref="B74:B75"/>
    <mergeCell ref="B138:B160"/>
    <mergeCell ref="C158:D159"/>
    <mergeCell ref="G149:H149"/>
    <mergeCell ref="G153:H154"/>
    <mergeCell ref="E126:E127"/>
    <mergeCell ref="B118:B121"/>
    <mergeCell ref="B109:B110"/>
    <mergeCell ref="B99:B102"/>
    <mergeCell ref="B112:B113"/>
    <mergeCell ref="B114:B116"/>
    <mergeCell ref="B107:B108"/>
    <mergeCell ref="G94:H94"/>
    <mergeCell ref="C110:C113"/>
    <mergeCell ref="G103:H103"/>
    <mergeCell ref="B91:B92"/>
    <mergeCell ref="I142:J142"/>
    <mergeCell ref="K137:K138"/>
    <mergeCell ref="M137:N137"/>
    <mergeCell ref="C150:D151"/>
    <mergeCell ref="E139:E140"/>
    <mergeCell ref="E141:E142"/>
    <mergeCell ref="E143:E144"/>
    <mergeCell ref="I126:J126"/>
    <mergeCell ref="I128:J129"/>
    <mergeCell ref="I130:J130"/>
    <mergeCell ref="I134:J134"/>
    <mergeCell ref="C137:D137"/>
    <mergeCell ref="I137:J137"/>
    <mergeCell ref="I118:J118"/>
    <mergeCell ref="B122:B124"/>
    <mergeCell ref="I122:J123"/>
    <mergeCell ref="I124:J124"/>
    <mergeCell ref="I114:J114"/>
    <mergeCell ref="I116:J116"/>
    <mergeCell ref="G106:H106"/>
    <mergeCell ref="I99:J99"/>
    <mergeCell ref="I105:J105"/>
    <mergeCell ref="I79:J79"/>
    <mergeCell ref="I86:J86"/>
    <mergeCell ref="G88:H88"/>
    <mergeCell ref="B79:B82"/>
    <mergeCell ref="G91:H91"/>
    <mergeCell ref="I58:J58"/>
    <mergeCell ref="I27:J27"/>
    <mergeCell ref="I30:J30"/>
    <mergeCell ref="I32:J32"/>
    <mergeCell ref="B66:B68"/>
    <mergeCell ref="B72:B73"/>
    <mergeCell ref="G73:H73"/>
    <mergeCell ref="I66:J66"/>
    <mergeCell ref="I72:J72"/>
    <mergeCell ref="C61:D61"/>
    <mergeCell ref="E52:E53"/>
    <mergeCell ref="E54:E55"/>
    <mergeCell ref="C72:C73"/>
    <mergeCell ref="C88:D89"/>
    <mergeCell ref="A5:I5"/>
    <mergeCell ref="I44:J44"/>
    <mergeCell ref="B58:B59"/>
    <mergeCell ref="G58:H58"/>
    <mergeCell ref="B51:B54"/>
    <mergeCell ref="B30:B36"/>
    <mergeCell ref="B44:B45"/>
    <mergeCell ref="B37:B40"/>
    <mergeCell ref="G23:H23"/>
    <mergeCell ref="B26:B27"/>
    <mergeCell ref="E24:E25"/>
    <mergeCell ref="I51:J51"/>
    <mergeCell ref="G44:H44"/>
    <mergeCell ref="Q6:R6"/>
    <mergeCell ref="M6:N6"/>
    <mergeCell ref="O6:P6"/>
    <mergeCell ref="I37:J37"/>
    <mergeCell ref="B7:B9"/>
    <mergeCell ref="I7:J7"/>
    <mergeCell ref="I6:J6"/>
    <mergeCell ref="I20:J20"/>
    <mergeCell ref="C6:D6"/>
    <mergeCell ref="E6:F6"/>
    <mergeCell ref="G6:H6"/>
    <mergeCell ref="I14:J14"/>
    <mergeCell ref="B20:B22"/>
    <mergeCell ref="E22:E23"/>
    <mergeCell ref="G10:H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7" orientation="landscape" r:id="rId1"/>
  <rowBreaks count="3" manualBreakCount="3">
    <brk id="50" max="17" man="1"/>
    <brk id="98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2018-05-08T09:15:54Z</dcterms:modified>
</cp:coreProperties>
</file>