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85" windowHeight="5700" activeTab="0"/>
  </bookViews>
  <sheets>
    <sheet name="planowane inwestycje" sheetId="1" r:id="rId1"/>
    <sheet name="etapy-pion" sheetId="2" r:id="rId2"/>
  </sheets>
  <definedNames/>
  <calcPr fullCalcOnLoad="1"/>
</workbook>
</file>

<file path=xl/sharedStrings.xml><?xml version="1.0" encoding="utf-8"?>
<sst xmlns="http://schemas.openxmlformats.org/spreadsheetml/2006/main" count="301" uniqueCount="252">
  <si>
    <t>Przebudowa drogi powiatowej nr 26238 Dziarny – Kałduny w miejscowości Dół na długości 1,0 km</t>
  </si>
  <si>
    <t>Przebudowa drogi powiatowej nr 26248 Rożental – Wałdyki w miejscowości Grabowo długości 1,0 km</t>
  </si>
  <si>
    <t>Przebudowa drogi powiatowej nr 26212 Zalewo – Bajdy - /Myślice/ na odcinku długości 3,7 km</t>
  </si>
  <si>
    <t>Modernizacja mostu nad kanałem Elbląskim (Iławskim) w miejscowości Duba</t>
  </si>
  <si>
    <t>Przebudowa drogi powiatowej nr 09570 Brusiny – Chełmżyca na długości 10,3 km</t>
  </si>
  <si>
    <t>Przebudowa drogi powiatowej nr 09568 Kamieniec – Ulnowo na odcinku Rudniki – Olbrachtowo długości 2,492 km</t>
  </si>
  <si>
    <t>Przebudowa drogi powiatowej nr 09588 Butowo – Łodygowo na długości 3,1 km</t>
  </si>
  <si>
    <t>inne    środki *</t>
  </si>
  <si>
    <t>Przebudowa drogi powiatowej nr 09585 Kisielice – Krzywka, odcinek Kisielice – Goryń długości 3,5 km</t>
  </si>
  <si>
    <t>Przebudowa drogi powiatowej Iława – Boreczno nr 26223 odcinek długości 6,0 km Wola Kamieńska – Makowo – etap II</t>
  </si>
  <si>
    <t>Przebudowa drogi powiatowej nr 09583 Ogrodzieniec – Trupel – gr. gmin /Gulb/ odcinek długości 2,6 km Trupel – Gulb</t>
  </si>
  <si>
    <t>Remont Powiatowego Centrum Kształcenia Praktycznego w Iławie</t>
  </si>
  <si>
    <t>Remont Zespołu Szkół im.Bohaterów Września 1939r. w Iławie</t>
  </si>
  <si>
    <t>Przebudowa ulicy Narutowicza w Iławie – ulica powiatowa</t>
  </si>
  <si>
    <t>Remont Zespołu Szkół w Lubawie</t>
  </si>
  <si>
    <t>Remont Zespołu Szkół im.Ireny Kosmowskiej w Suszu</t>
  </si>
  <si>
    <t>Remont Zespołu Szkół Rolniczych im. Heleny i Stanisława Sierakowskich w Kisielicach</t>
  </si>
  <si>
    <t>Remont Poradni Psycholog.-Pedagogicznej w Iławie</t>
  </si>
  <si>
    <t>Remont Międzyszkolnego Ośrodka Sportowego w Iławie</t>
  </si>
  <si>
    <t>Przebudowa drogi powiatowej nr 26257 Złotowo – Lubstyn, odcinek długości 2,5 km</t>
  </si>
  <si>
    <t>Przebudowa drogi powiatowej nr 09584 Jędrychowo – Trupel – cały odcinek długości 5,9 km</t>
  </si>
  <si>
    <t>Przebudowa ulicy Ogrodowej, Traugutta w Zalewie</t>
  </si>
  <si>
    <t>Wymiana środków łączności w CPR</t>
  </si>
  <si>
    <t>Przebudowa drogi powiatowej nr 26239 Dziarny – Franciszkowo, odcinek Dziarny – Ławice długości. 2,0 km</t>
  </si>
  <si>
    <t>Przebudowa drogi powiatowej nr 26231 /Laseczno/ - Gałdowo – Babięty długości 2,2 km</t>
  </si>
  <si>
    <t>Przebudowa drogi powiatowej nr 26240 Rożental – Kałduny, odcinek od drogi krajowej nr 16 – długości 1,0 km</t>
  </si>
  <si>
    <t>Przebudowa drogi powiatowej nr 26259 Zielkowo – Gierłoż odcinek długości 2,09 km</t>
  </si>
  <si>
    <t>Przebudowa drogi powiatowej nr 09577 Jawty – Susz odcinek Susz – Nipkowie długości 1,0 km</t>
  </si>
  <si>
    <t>Przebudowa drogi powiatowej nr 26230 Ząbrowo – Gałdowo, odcinek długości 4,3 km</t>
  </si>
  <si>
    <t>Przebudowa drogi powiatowej nr 26233 Laseczno – Gulb, odcinek długości 4,3 km</t>
  </si>
  <si>
    <t>Przebudowa drogi powiatowej nr 26239 Dziarny – Franciszkowo, odcinek Ławice – Gromoty długości 3,0 km</t>
  </si>
  <si>
    <t>Przebudowa drogi powiatowej nr 26241 Rudzienice – Turznica, odcinek od drogi krajowej nr 16 długości 1,0 km</t>
  </si>
  <si>
    <t>Przebudowa drogi powiatowej nr 26239 Dziarny – Mątyki – Franciszkowo na odcinku długości 3,4 km Mątyki – Franciszkowo</t>
  </si>
  <si>
    <t>Przebudowa drogi powiatowej nr 26 245 Łążek – Rakowice odcinek długości 1,0 km</t>
  </si>
  <si>
    <t>Przebudowa drogi powiatowej nr 09585 Kisielice – Krzywka odcinek Goryń – Kantowo (skrzyżowanie) długości 1,5 km</t>
  </si>
  <si>
    <t>Przebudowa drogi powiatowej nr 26228 Laseczno – Szymbark, odcinek długości 2,6 km Ząbrowo – Szymbark</t>
  </si>
  <si>
    <t>Przebudowa drogi powiatowej nr 26234 Stradomno – Wikielec, odcinek długości 2,05 km</t>
  </si>
  <si>
    <t>Przebudowa drogi powiatowej nr 26240 Rożental – Kałduny długości 1,0 km przez miejscowości Gromoty</t>
  </si>
  <si>
    <t>Przebudowa drogi powiatowej nr 26224 Frednowy – Wiewiórki – Franciszkowo na odcinku długości 3,054 km Pikus – Franciszkowo</t>
  </si>
  <si>
    <t>Przebudowa drogi powiatowej nr 26233 /Laseczno/ - Mozgowo – Gulb na odcinku Mozgowo – Gulb długości 2,0 km</t>
  </si>
  <si>
    <t>Przebudowa drogi powiatowej nr 26227 Szymbark – Gardzień, odcinek Starzykowo – Gardzień długości 2,6 km</t>
  </si>
  <si>
    <t>Przebudowa odcinka drogi gruntowej długości 2,9 km</t>
  </si>
  <si>
    <t>Przebudowa drogi powiatowej nr 09587 Trumieje – Biskupiczki  na długości 4,2 km</t>
  </si>
  <si>
    <t>Planowane inwestycje</t>
  </si>
  <si>
    <t>Rok 2005</t>
  </si>
  <si>
    <t>Rok 2006</t>
  </si>
  <si>
    <t>2004 - 2006</t>
  </si>
  <si>
    <t>w tysiącach złotych</t>
  </si>
  <si>
    <t>Razem</t>
  </si>
  <si>
    <t>Środki własne*</t>
  </si>
  <si>
    <t>Lata 2007-2013</t>
  </si>
  <si>
    <t>Rok 2007</t>
  </si>
  <si>
    <t>Rok 2008</t>
  </si>
  <si>
    <t>Rok 2009</t>
  </si>
  <si>
    <t>Rok 2010</t>
  </si>
  <si>
    <t>Rok 2011</t>
  </si>
  <si>
    <t>Rok 2012</t>
  </si>
  <si>
    <t>Rok 2013</t>
  </si>
  <si>
    <t>Ogółem:</t>
  </si>
  <si>
    <t>**Kolejny okres programowania Unii Europejskiej, to jest na lata 2007 – 2013, będzie wymagał sporządzenia odrębnych dokumentów strategicznych na szczeblu centralnym i krajowym. Ponadto zostaną sporządzone nowe dokumenty programowe dotyczące wsparcia z funduszy strukturalnych. W związku z tym planowane obecnie projekty, które mają być zrealizowane w ciągu lat 2007 – 2013, mogą podlegać różnym kryteriom kwalifikowalności kosztów oraz poziomom wsparcia. W związku z nieznaną obecnie procedurą przyznawania wsparcia na kolejny okres programowania UE przyjęto poziom 75% kosztów kwalifikowanych jako wysokość refundacji z ERDF w ramach Zintegrowanego Programu Operacyjnego Rozwoju Regionalnego.</t>
  </si>
  <si>
    <t>LP.</t>
  </si>
  <si>
    <t>Przebudowa drogi powiatowej Dziarny – Franciszkowo, odcinek długości 2,5 km Gromoty – Mątyki</t>
  </si>
  <si>
    <t>Przebudowa drogi powiatowej nr 26221 Iława – Jerzwałd, odcinek długości 2,5 km</t>
  </si>
  <si>
    <t>Przebudowa drogi powiatowej nr 26246 Lubawa – Mortęgi – Kuligi, odcinek Mortęgi – gr. Powiatu długości 1,0 km</t>
  </si>
  <si>
    <t>Przebudowa drogi powiatowej nr 26219 Dobrzyki – Rucewo – Jerzwałd a odcinku długości 1,0 km w miejscowości Dobrzyki</t>
  </si>
  <si>
    <t>Przebudowa drogi powiatowej nr 09582 Kisielice – Piotrowice - /Biskupiec/ na długości 4,0 km</t>
  </si>
  <si>
    <t>Przebudowa drogi powiatowej nr 26 249 Złotowo – Wałdyki – Pietrzwałd odcinek długości 0,6 km w Wałdykach</t>
  </si>
  <si>
    <t>Przebudowa drogi powiatowej nr 09571 Różanka – Babięty, odcinek Redaki – Babięty długości 2,418 km</t>
  </si>
  <si>
    <t>Standaryzacja Domu Pomocy Społęcznej w Lubawie - remont budynku przy ul. Grunwaldzkiej w Lubawie</t>
  </si>
  <si>
    <t>Dom Pomocy Sołecznej w Lubawie - budowa garażu oraz pomieszczeń gospodarczych w Iławie</t>
  </si>
  <si>
    <t>R A Z E M</t>
  </si>
  <si>
    <t>Remont Zespołu Szkół im.Kontytucji 3 Maja w Iławie</t>
  </si>
  <si>
    <t>Modernizacja, przebudowa ulicy powiatowej – ul. Dąbrowskiego w Iławie</t>
  </si>
  <si>
    <r>
      <t xml:space="preserve">Modernizacja Zespołu Szkół w Lubawie – </t>
    </r>
    <r>
      <rPr>
        <i/>
        <sz val="10"/>
        <rFont val="Times New Roman"/>
        <family val="1"/>
      </rPr>
      <t>etap 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</si>
  <si>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I</t>
    </r>
  </si>
  <si>
    <r>
      <t xml:space="preserve">Budowa chodnika przy drodze powiatowej nr 26235 Iława – Karaś w miejscowości Wikielec i Karś na długości 1,0 km + 0,7 km - </t>
    </r>
    <r>
      <rPr>
        <i/>
        <sz val="10"/>
        <rFont val="Times New Roman"/>
        <family val="1"/>
      </rPr>
      <t>etap I</t>
    </r>
  </si>
  <si>
    <t xml:space="preserve"> Przebudowa ulicy Kopernika – długości 1,12 km w Lubawie</t>
  </si>
  <si>
    <r>
      <t xml:space="preserve">Modernizacja Zespołu Szkół w Lubawie – </t>
    </r>
    <r>
      <rPr>
        <i/>
        <sz val="10"/>
        <rFont val="Times New Roman"/>
        <family val="1"/>
      </rPr>
      <t>etap II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</si>
  <si>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II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</si>
  <si>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III</t>
    </r>
  </si>
  <si>
    <r>
      <t xml:space="preserve">Przebudowa drogi powiatowej nr 26835 Wólka Majdańska – Kupin na odcinku długości 5 km – </t>
    </r>
    <r>
      <rPr>
        <i/>
        <sz val="10"/>
        <rFont val="Times New Roman"/>
        <family val="1"/>
      </rPr>
      <t>etap 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</si>
  <si>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IV</t>
    </r>
  </si>
  <si>
    <r>
      <t xml:space="preserve">Przebudowa drogi powiatowej nr 26835 Wólka Majdańska – Kupin na odcinku długości 5 km – </t>
    </r>
    <r>
      <rPr>
        <i/>
        <sz val="10"/>
        <rFont val="Times New Roman"/>
        <family val="1"/>
      </rPr>
      <t>etap II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</si>
  <si>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V</t>
    </r>
  </si>
  <si>
    <r>
      <t xml:space="preserve">Przebudowa drogi powiatowej nr 26255 Wielowieś – Mozgowo - /Urowo/ długości 3,0 km – </t>
    </r>
    <r>
      <rPr>
        <i/>
        <sz val="10"/>
        <rFont val="Times New Roman"/>
        <family val="1"/>
      </rPr>
      <t>etap 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</si>
  <si>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VI</t>
    </r>
  </si>
  <si>
    <r>
      <t xml:space="preserve">Przebudowa drogi powiatowej nr 26255 Wielowieś – Mozgowo - /Urowo/ długości 3,0 km – </t>
    </r>
    <r>
      <rPr>
        <i/>
        <sz val="10"/>
        <rFont val="Times New Roman"/>
        <family val="1"/>
      </rPr>
      <t>etap II</t>
    </r>
  </si>
  <si>
    <r>
      <t xml:space="preserve">Przebudowa drogi powiatowej nr 09568 Kamieniec – Ulnowo, odcinek Kamieniec – Olbrachtówko długości 3,5 km i odcinek Olbrachtówko – Ulnowo długości 4,5 km – </t>
    </r>
    <r>
      <rPr>
        <i/>
        <sz val="10"/>
        <rFont val="Times New Roman"/>
        <family val="1"/>
      </rPr>
      <t>etap 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</si>
  <si>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Rolniczych im. Heleny i Stanisława Sierakowskich w Kisielicach – </t>
    </r>
    <r>
      <rPr>
        <i/>
        <sz val="10"/>
        <color indexed="8"/>
        <rFont val="Times New Roman"/>
        <family val="1"/>
      </rPr>
      <t>etap VII</t>
    </r>
  </si>
  <si>
    <r>
      <t xml:space="preserve">Przebudowa drogi powiatowej nr 09568 Kamieniec – Ulnowo, odcinek Kamieniec – Olbrachtówko długości 3,5 km i odcinek Olbrachtówko – Ulnowo długości 4,5 km – </t>
    </r>
    <r>
      <rPr>
        <i/>
        <sz val="10"/>
        <rFont val="Times New Roman"/>
        <family val="1"/>
      </rPr>
      <t>etap II</t>
    </r>
  </si>
  <si>
    <t>Przebudowa drogi powiatowej Rożental – Kałduny, odcinek długości 0,5 km (od miejscowości Gromoty do mostu na Drwęcy)</t>
  </si>
  <si>
    <r>
      <t xml:space="preserve">Przebudowa drogi powiatowej nr 26250 Lubawa – Rumienica                    na długości 11 km – </t>
    </r>
    <r>
      <rPr>
        <i/>
        <sz val="10"/>
        <rFont val="Times New Roman"/>
        <family val="1"/>
      </rPr>
      <t>etap I</t>
    </r>
  </si>
  <si>
    <t>Przebudowa drogi powiatowej nr 26223 Iława – Boreczno, odcinek  długości 0,55 km przed Borecznem</t>
  </si>
  <si>
    <t>Przebudowa drogi powiatowej nr 26836 Miłomłyn – Zalewo odcinek przy skrzyżowaniu z drogą powiatową nr 26223 Iława – Boreczno, długość odcinka około 0,5 km, powierzchnia 3000 m2</t>
  </si>
  <si>
    <t>Przebudowa drogi powiatowej nr 09573 Susz – Kisielice na odcinku Susz – Bałoszyce na długości  5,2 km</t>
  </si>
  <si>
    <t>Przebudowa ulicy Mickiewicza, Targowej, Częstochowskiej w Zalewie</t>
  </si>
  <si>
    <t>Przebudowa ulicy Sienkiewicza na długości 0,459 km w Kisielicach</t>
  </si>
  <si>
    <r>
      <t xml:space="preserve">Modernizacja Powiatowego Centrum Kształcenia Praktycznego w Iławie – </t>
    </r>
    <r>
      <rPr>
        <i/>
        <sz val="10"/>
        <rFont val="Times New Roman"/>
        <family val="1"/>
      </rPr>
      <t>etap 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</si>
  <si>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 Września 1939 r. w Iławie – </t>
    </r>
    <r>
      <rPr>
        <i/>
        <sz val="10"/>
        <color indexed="8"/>
        <rFont val="Times New Roman"/>
        <family val="1"/>
      </rPr>
      <t>etap I</t>
    </r>
  </si>
  <si>
    <r>
      <t xml:space="preserve">Modernizacja Powiatowego Centrum Kształcenia Praktycznego w Iławie – </t>
    </r>
    <r>
      <rPr>
        <i/>
        <sz val="10"/>
        <rFont val="Times New Roman"/>
        <family val="1"/>
      </rPr>
      <t>etap II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</si>
  <si>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 Września 1939 r. w Iławie – </t>
    </r>
    <r>
      <rPr>
        <i/>
        <sz val="10"/>
        <color indexed="8"/>
        <rFont val="Times New Roman"/>
        <family val="1"/>
      </rPr>
      <t>etap II</t>
    </r>
  </si>
  <si>
    <r>
      <t xml:space="preserve">Przebudowa drogi powiatowej nr 26250 Lubawa – Rumienica na długości 11 km – </t>
    </r>
    <r>
      <rPr>
        <i/>
        <sz val="10"/>
        <rFont val="Times New Roman"/>
        <family val="1"/>
      </rPr>
      <t>etap II</t>
    </r>
  </si>
  <si>
    <t>Przebudowa drogi powiatowej nr 26211 /Zalewo/ - Bądki – Jarnołtowo na odcinku Zalewo – Bądki długości 2,5 km</t>
  </si>
  <si>
    <r>
      <t xml:space="preserve">Przebudowa drogi powiatowej nr 26223 Iława – Boreczno na odcinku Urowo – Boreczno długości 4,0 km – </t>
    </r>
    <r>
      <rPr>
        <i/>
        <sz val="10"/>
        <rFont val="Times New Roman"/>
        <family val="1"/>
      </rPr>
      <t>etap I</t>
    </r>
  </si>
  <si>
    <t>Modernizacja Powiatowego Centrum Kształcenia Praktycznego w Iławie – etap III</t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</si>
  <si>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Września 1939 r. w Iławie – </t>
    </r>
    <r>
      <rPr>
        <i/>
        <sz val="10"/>
        <color indexed="8"/>
        <rFont val="Times New Roman"/>
        <family val="1"/>
      </rPr>
      <t>etap III</t>
    </r>
  </si>
  <si>
    <r>
      <t xml:space="preserve">Przebudowa drogi powiatowej nr 26250 Lubawa – Rumienica na długości 11 km – </t>
    </r>
    <r>
      <rPr>
        <i/>
        <sz val="10"/>
        <rFont val="Times New Roman"/>
        <family val="1"/>
      </rPr>
      <t>etap III</t>
    </r>
  </si>
  <si>
    <r>
      <t xml:space="preserve">Przebudowa drogi powiatowej nr 26223 Iława – Boreczno na odcinku Urowo – Boreczno długości 4,0 km – </t>
    </r>
    <r>
      <rPr>
        <i/>
        <sz val="10"/>
        <rFont val="Times New Roman"/>
        <family val="1"/>
      </rPr>
      <t>etap II</t>
    </r>
  </si>
  <si>
    <t>Przebudowa ulicy Mieczysława na długości 0,6 km w Kisielicach</t>
  </si>
  <si>
    <t>Modernizacja Powiatowego Centrum Kształcenia Praktycznego w Iławie – etap IV</t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</si>
  <si>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Września 1939 r. w Iławie – </t>
    </r>
    <r>
      <rPr>
        <i/>
        <sz val="10"/>
        <color indexed="8"/>
        <rFont val="Times New Roman"/>
        <family val="1"/>
      </rPr>
      <t>etap IV</t>
    </r>
  </si>
  <si>
    <t>Przebudowa drogi powiatowej 26221 Iława – Jerzwałd przez miejscowość Siemiany</t>
  </si>
  <si>
    <t>Przebudowa drogi powiatowej nr 26242 Byszwałd – Zielkowo, odcinek przez miejscowości Byszwałd długości 1,0 km</t>
  </si>
  <si>
    <r>
      <t xml:space="preserve">Przebudowa drogi powiatowej nr 09569 Susz – Gostyczyn na długości 10 km – </t>
    </r>
    <r>
      <rPr>
        <i/>
        <sz val="10"/>
        <rFont val="Times New Roman"/>
        <family val="1"/>
      </rPr>
      <t>etap II</t>
    </r>
  </si>
  <si>
    <t>Przebudowa ulicy Komoniewskiego na długości 0,81 km w Kisielicach</t>
  </si>
  <si>
    <r>
      <t xml:space="preserve">Modernizacja Powiatowego Centrum Kształcenia Praktycznego w Iławie – </t>
    </r>
    <r>
      <rPr>
        <i/>
        <sz val="10"/>
        <rFont val="Times New Roman"/>
        <family val="1"/>
      </rPr>
      <t>etap V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</si>
  <si>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 Września 1939 r. w Iławie – </t>
    </r>
    <r>
      <rPr>
        <i/>
        <sz val="10"/>
        <color indexed="8"/>
        <rFont val="Times New Roman"/>
        <family val="1"/>
      </rPr>
      <t>etap V</t>
    </r>
  </si>
  <si>
    <t>Modernizacja mostu nad Kanałem Elbląskim (Iławskim) w miejscowości Mozgowo</t>
  </si>
  <si>
    <t>Przebudowa drogi powiatowej nr 09581 Klimy – Kisielice na długości     4,8 km</t>
  </si>
  <si>
    <r>
      <t xml:space="preserve">Przebudowa drogi powiatowej nr 09574 Susz – Krzywiec na długości    6,8 km – </t>
    </r>
    <r>
      <rPr>
        <i/>
        <sz val="10"/>
        <rFont val="Times New Roman"/>
        <family val="1"/>
      </rPr>
      <t xml:space="preserve">etap </t>
    </r>
    <r>
      <rPr>
        <sz val="10"/>
        <rFont val="Times New Roman"/>
        <family val="1"/>
      </rPr>
      <t>I</t>
    </r>
  </si>
  <si>
    <t>Modernizacja Powiatowego Centrum Kształcenia Praktycznego w Iławie – etap VI</t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</si>
  <si>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Września 1939 r. w Iławie – </t>
    </r>
    <r>
      <rPr>
        <i/>
        <sz val="10"/>
        <color indexed="8"/>
        <rFont val="Times New Roman"/>
        <family val="1"/>
      </rPr>
      <t>etap VI</t>
    </r>
  </si>
  <si>
    <t>Przebudowa drogi powiatowej nr 09572 Kołodzieje – Babięty na odcinku Jawty – Bałoszyce długości 1,5 km</t>
  </si>
  <si>
    <t>Przebudowa drogi powiatowej nr 09578 Bałoszyce – Limża na odcinku Bałoszyce – Klimy – Pławty długości 4,4 km</t>
  </si>
  <si>
    <t>Przebudowa drogi powiatowej nr 26229 Stradomno – Segnowy na odcinku długości 2,0 km Stradomno – Nejdyki</t>
  </si>
  <si>
    <t>Zabudowa tarasów "A" i "B" z windą osobową i wyposażeniem w sprzęt terapeutyczny w DPS Susz</t>
  </si>
  <si>
    <t xml:space="preserve">Modernizacja łazienek w Domu Pomocy Społecznej w Suszu </t>
  </si>
  <si>
    <t>Utwardzenie dróg komunikacyjnych i alejek w DPS w Suszu</t>
  </si>
  <si>
    <t>Wykonanie dokumentacji na budowe dwóch pawilonów mieszkalnych w DPS Susz</t>
  </si>
  <si>
    <r>
      <t>Budowa kolektora słonecznego 120m</t>
    </r>
    <r>
      <rPr>
        <sz val="10"/>
        <rFont val="Arial"/>
        <family val="0"/>
      </rPr>
      <t>²</t>
    </r>
    <r>
      <rPr>
        <sz val="10"/>
        <rFont val="Times New Roman"/>
        <family val="1"/>
      </rPr>
      <t xml:space="preserve"> w Domu Pomocy Społęcznej w Suszu</t>
    </r>
  </si>
  <si>
    <r>
      <t xml:space="preserve">Wymiana stolarki okiennej i drzwiowej w Domu Pomocy Społecznej w Suszu - </t>
    </r>
    <r>
      <rPr>
        <i/>
        <sz val="10"/>
        <rFont val="Times New Roman"/>
        <family val="1"/>
      </rPr>
      <t>III etap</t>
    </r>
  </si>
  <si>
    <t>Budowa 2 pawilonów na 30 miejsc - Dom Pomocy Społecznej w Suszu</t>
  </si>
  <si>
    <r>
      <t xml:space="preserve">Modernizacja Powiatowego Centrum Kształcenia Praktycznego w Iławie – </t>
    </r>
    <r>
      <rPr>
        <i/>
        <sz val="10"/>
        <rFont val="Times New Roman"/>
        <family val="1"/>
      </rPr>
      <t>etap VII</t>
    </r>
  </si>
  <si>
    <r>
      <t xml:space="preserve">Modernizacja Zespołu Szkół </t>
    </r>
    <r>
      <rPr>
        <sz val="10"/>
        <color indexed="8"/>
        <rFont val="Times New Roman"/>
        <family val="1"/>
      </rPr>
      <t xml:space="preserve">im. Bohaterów Września 1939 r. w Iławie – </t>
    </r>
    <r>
      <rPr>
        <i/>
        <sz val="10"/>
        <color indexed="8"/>
        <rFont val="Times New Roman"/>
        <family val="1"/>
      </rPr>
      <t>etap VII</t>
    </r>
  </si>
  <si>
    <r>
      <t>Przebudowa drogi powiatowej nr 09574 Susz – Krzywiec na długości 6,8 km –</t>
    </r>
    <r>
      <rPr>
        <i/>
        <sz val="10"/>
        <rFont val="Times New Roman"/>
        <family val="1"/>
      </rPr>
      <t xml:space="preserve"> etap II</t>
    </r>
  </si>
  <si>
    <r>
      <t xml:space="preserve">Przebudowa drogi powiatowej Iława – Boreczno nr 26223 odcinek długości 6,0 km Wola Kamieńska – Makowo – </t>
    </r>
    <r>
      <rPr>
        <i/>
        <sz val="10"/>
        <rFont val="Times New Roman"/>
        <family val="1"/>
      </rPr>
      <t>etap I</t>
    </r>
  </si>
  <si>
    <r>
      <t xml:space="preserve">Wymiana stolarki okiennej i drzwiowej w Domu Pomocy Społecznej w Suszu - </t>
    </r>
    <r>
      <rPr>
        <i/>
        <sz val="10"/>
        <rFont val="Times New Roman"/>
        <family val="1"/>
      </rPr>
      <t>etap II</t>
    </r>
  </si>
  <si>
    <r>
      <t xml:space="preserve">Budowa chodnika przy drodze powiatowej nr 26235 Iława – Karaś w miejscowości Wikielec i Karaś na długości  1,0 km + 0,7 km – </t>
    </r>
    <r>
      <rPr>
        <i/>
        <sz val="10"/>
        <rFont val="Times New Roman"/>
        <family val="1"/>
      </rPr>
      <t>etap II</t>
    </r>
  </si>
  <si>
    <r>
      <t xml:space="preserve">Przebudowa drogi powiatowej nr 09569 Susz – Gostyczyn na długości 10 km – </t>
    </r>
    <r>
      <rPr>
        <i/>
        <sz val="10"/>
        <rFont val="Times New Roman"/>
        <family val="1"/>
      </rPr>
      <t>etap I</t>
    </r>
  </si>
  <si>
    <r>
      <t>*</t>
    </r>
    <r>
      <rPr>
        <sz val="11"/>
        <rFont val="Times New Roman"/>
        <family val="1"/>
      </rPr>
      <t>Fundusze określone jako „Środki własne” zawierają własne środki budżetowe Starostwa Powiatowego w Iławie oraz środki z budżetu państwa.</t>
    </r>
  </si>
  <si>
    <t>1a</t>
  </si>
  <si>
    <t>Remont Zespołu Szkół Ogólnokształcących w tym:</t>
  </si>
  <si>
    <t>Remont kapitalny dźwigów: topwarowo - osobowego bryła A oraz towarowego bryła A w Powiatowym Szpitalu w Iławie</t>
  </si>
  <si>
    <t>Termomodernizacja budynków kuchni i pralni w Powiatowym Szpitalu w Iławie</t>
  </si>
  <si>
    <t>Montaż urządzenia do unieszkodliwiania odpadów niebezpiecznych w Powiatowym Szpitalu w Iławie</t>
  </si>
  <si>
    <t>Budowa dróg wewnętrznych, parkingów, ogrodzenie terenu Powiatowego Szpitala w Iławie</t>
  </si>
  <si>
    <t>Modernizacja stacji uzdatniania wody w Powiatowym Szpitalu w Iławie</t>
  </si>
  <si>
    <t>Remont ujęcia wody pitnej w Powiatowym Szpitalu w Iławie</t>
  </si>
  <si>
    <t>Dezynfekcja ścieków w Powiatowym Szpitalu w Iławie</t>
  </si>
  <si>
    <t>Zakup środka transportu dla pacjentów dializowanych w Powiatowym Szpitalu w Iławie</t>
  </si>
  <si>
    <t>Remont bieżący Przychodni Specjalistycznej przy Powiatowym Szpitalu w Iławie</t>
  </si>
  <si>
    <t>Remont pomieszczeń poddasza i piwnicy w Powiatowym Szpitalu w Iławie</t>
  </si>
  <si>
    <t>Utworzenie pracowni histopatologicznej w Powiatowym Szpitalu w Iławie</t>
  </si>
  <si>
    <t>Przebudowa ulicy Rzepnikowskiego długości 668 m – ulica powiatowa w Lubawiwe</t>
  </si>
  <si>
    <t>Adaptacja kotłowni na pralnię w Domu Pomocy Społecznej w Lubawie</t>
  </si>
  <si>
    <t>Remont bieżacy Przychodni Specjalistycznej przy Powiatowym Szpitalu w Iławie</t>
  </si>
  <si>
    <t>Remont apteki szpitalnej</t>
  </si>
  <si>
    <t>Remont bieżący bryły B, D i E Powiatowego Szpitala w Iławie</t>
  </si>
  <si>
    <t>Montaż urządzeń do unieszkodliwiania odpadów niebezpiecznych w Powiatowym Szpitalu w Iławie</t>
  </si>
  <si>
    <t>Utworzenie pracowni rezonansu magnetycznego w Powiatowym Szpitalu w Iławie</t>
  </si>
  <si>
    <t>Remont bieżący budynku administracji w Powiatowym Szpitalu w Iławie</t>
  </si>
  <si>
    <t>Remont bieżący Pawilonu Psychiatrii A i B w Powiatowym Szpitalu w Iławie</t>
  </si>
  <si>
    <t>Remont bieżący Pawilonu Psychiatrii C i D w Powiatowym Szpitalu w Iławie</t>
  </si>
  <si>
    <t>Remonty bieżące pawilonu Psychiatrii A i B w Powiatowym Szpitalu w Iławie</t>
  </si>
  <si>
    <t>Renowacja dachu budynku głównego Powiatowego Szpitala w Iławie</t>
  </si>
  <si>
    <t>Renowacja pozostałych dachów budynków w Powiatowym Szpitalu w Iławie</t>
  </si>
  <si>
    <t>Remonty bieżące brył B, D i E w Powiatowym Szpitalu w Iławie</t>
  </si>
  <si>
    <t>Program dostosowawczy – ciągi komunikacyjne (tunel łączący budynek Powiatowego Szpitala i kuchni)</t>
  </si>
  <si>
    <t>Zakup środka transportu dla pacentów dializowanych w Powiatowym Szpitalu w Iławie</t>
  </si>
  <si>
    <t>Remont bieżący Pawilonu Psychiatrii C i D w Powiatowym Spzitalu w Iławie</t>
  </si>
  <si>
    <t>Termomodernizacja budynków transportu sanitarnego, magazynu TR, agregatów prądotwórczych, magazynów w Powiatowym Szpitalu w Iławie</t>
  </si>
  <si>
    <t>Przebudowa pomieszczeń po Dziale Rehabilitacji</t>
  </si>
  <si>
    <t>Przebudowa pomieszczeń po Dziale Rehabilitacji w Powiatowym Szpitalu w Iławie</t>
  </si>
  <si>
    <t>Remont bieżący Powilonu Psychiatrii A i B w Powiatowym Szpitalu w Iławie</t>
  </si>
  <si>
    <t>Remont bieżący brył B, D i E w Powiatowym Szpitalu w Iławie</t>
  </si>
  <si>
    <t>Opracowanie studium wytkonalnosci dla realizacji zadania "Modernizacja Powiatowego Szpitala w Iławie - bryła C, etap 1 i etap2"</t>
  </si>
  <si>
    <r>
      <t>*</t>
    </r>
    <r>
      <rPr>
        <sz val="10"/>
        <rFont val="Times New Roman"/>
        <family val="1"/>
      </rPr>
      <t>Fundusze określone jako „Środki własne” zawierają własne środki budżetowe powiatu iławskiego oraz środki z budżetu państwa w tym z MENiS</t>
    </r>
  </si>
  <si>
    <t>Przebudowa drogi powiatowej: Iława - Bopreczno nr 26223 odcinek długości 1,8 km Iława - Kamień</t>
  </si>
  <si>
    <t>Przebudowa drogi powiatowej: Iława - Bopreczno nr 26223 odcinek  Makowo Sąpy - 200 m</t>
  </si>
  <si>
    <t>Przebudowa drogi powiatowej nr 26836 Miłomłyn - Zalewo odcinek długości 4,7 km Śliwa - Międzychód - Rąbity</t>
  </si>
  <si>
    <t>Przebududowa drogi powiatowej nr 09573 Susz - Kisielice: I etap na odcinku Susz - Bałoszyce na długości 5,2 km, II etap na odcinku od granicy Gminy do Kisielic długość 5 km</t>
  </si>
  <si>
    <t>Przebudowa ulicy Rzepnikowskiego długoś 668 m - ulica poowiatowa w Lubawie</t>
  </si>
  <si>
    <t>Załącznik Nr 1 do Uchwały Nr ……….</t>
  </si>
  <si>
    <t>Rozbudowa Zespołu Szkół Ogólnokształcących w Iławie - dobudowa dwudzielnej Sali edukacyjnej</t>
  </si>
  <si>
    <t>Remont Szkolnego Schroniska Młodzieżowego w Iławie</t>
  </si>
  <si>
    <t>Przebudowa drogi powiatowej nr 26226 Lipowy Dwór - Szałkowo odcinek 1,7 km</t>
  </si>
  <si>
    <t xml:space="preserve">Przebudowa drogi powiatowej nr 09583 Ogrodzieniec - Trupel </t>
  </si>
  <si>
    <r>
      <t xml:space="preserve">Modernizacja Powiatowego Szpitala w Iławie - bryła C etap </t>
    </r>
    <r>
      <rPr>
        <sz val="10"/>
        <rFont val="Times New Roman"/>
        <family val="1"/>
      </rPr>
      <t>III</t>
    </r>
  </si>
  <si>
    <t>Odtworzenie wyposażenia i sprzętu w Powiatowym Szpitalu w Iławie</t>
  </si>
  <si>
    <t>Modernizacja i wyposażenie oddziałów bryły A Powiatowego Szpitala w Iławie (w tym remonty bieżące)</t>
  </si>
  <si>
    <t>Powiatowy e-Szpital w Iławie "Świat wirtualnej informacji bez granic"</t>
  </si>
  <si>
    <t>Zakup samochodu do transportu osób niepełnosprawnych (PFRON)</t>
  </si>
  <si>
    <t>Dostosowanie obiektów Powiatowego Szpitala w Iławie do potrzeb osób niepełnosprawnych - łazienki (PFRON)</t>
  </si>
  <si>
    <t>Modernizacja sieci deszczowej i sanitarnej w Powiatowym Szpitalu w Iławie</t>
  </si>
  <si>
    <t>Wymiana wyekspolatowanych nośników energii na bardziej ekonomiczne i ekologiczne - modernizacja systemu c.o. w Powiatowym Szpitalu w Iławie</t>
  </si>
  <si>
    <t>Modernizacja stacji uzdatniania wody - dializa</t>
  </si>
  <si>
    <t>Modernizacja rezerwowego źródła zaopatrzenia Szpitala w wodę uzytkową</t>
  </si>
  <si>
    <t>Modernizacja rezerwowego źródła zaopatrzenia Szpitala w wodę użytkową</t>
  </si>
  <si>
    <t>Remont bieżący Pawilonu Psychiatrycznego C i D w Powiatowym Szpitalu w Iławie</t>
  </si>
  <si>
    <t>Modernizacja i wyposażenie oddziałów bryła A (w tym remonty bieżące) Powiatowego Szpitala w Iławie</t>
  </si>
  <si>
    <t xml:space="preserve">Termorenowacja budynków – transportu sanitarnego, magazynu TR, agregatów prądotwórczych, magazynów </t>
  </si>
  <si>
    <t>Wymiana wyeksploatowanych nośników energii na bardziej ekonomiczne i ekologiczne - modernizacja systemu c.o. w Powiatowym Szpitalu w Iławie</t>
  </si>
  <si>
    <t>Renowacja dachów pozostałych w Powiatowym Szpitalu w Iławie</t>
  </si>
  <si>
    <t>Remont budynków kuchni, stołówki i pralni wraz z wyposażeniem w Powiatowym Szpitalu w Iławie</t>
  </si>
  <si>
    <t>Modernizacja i wyposażenie oddziałów bryły A (w tym remonty bieżące) w Powiatowym Szpitalu w Iławie</t>
  </si>
  <si>
    <t>Remont pomieszczeń poddasza i piwnic w Powiatowym Szpitalu w Iławie</t>
  </si>
  <si>
    <t>Modernizacja sieci deszczowiej i sanitarnej w Powiatowym Szpitalu w Ilawie</t>
  </si>
  <si>
    <t xml:space="preserve">                       </t>
  </si>
  <si>
    <t xml:space="preserve">Doposarzenie Centrum Powiadamiania Ratunkowego w sprzet łączności bezprzewodowej </t>
  </si>
  <si>
    <t>Wrota Warmii i Mazur - elektroniczna platforma funkcjonowania administracji publicznej oraz świadczenia usług publicznych</t>
  </si>
  <si>
    <t>Rok 2004 - wykonanie</t>
  </si>
  <si>
    <t>Adaptacja budynku dla Stacji Dializ</t>
  </si>
  <si>
    <t>Modernizacja Powiatowego Szpitala w Iławie II etap - nowy blok operacyjny</t>
  </si>
  <si>
    <t>Rozbudowa infrastruktury szerokopasmowego dostepu do Internetu na terenie gmin powiatu iławskiego</t>
  </si>
  <si>
    <t>41a</t>
  </si>
  <si>
    <t>41b</t>
  </si>
  <si>
    <t>Modernizacja Powiatowego Szpitala w Iławie II etap - nowa sterylizatornia i stacja łóżek</t>
  </si>
  <si>
    <t>63a</t>
  </si>
  <si>
    <t>80a</t>
  </si>
  <si>
    <t>103a</t>
  </si>
  <si>
    <t>123a</t>
  </si>
  <si>
    <t>Przebudowa drogi powiatowej nr 09583 Ogrodzieniec – Trupel na odcinku długosci 3,1 km</t>
  </si>
  <si>
    <t>41c</t>
  </si>
  <si>
    <t>Promocja i specjalistyczna ochrona zdrowia matki i dziecka-profilaktyka, edukacja, nowy trakt porodowy</t>
  </si>
  <si>
    <t>Promocja i specjalistyczna ochrona zdrowia matki i dziecka - profilaktyka, edukacja, nowy trakt porodowy</t>
  </si>
  <si>
    <t>Rozbudowa infrastruktury szerokopasmowego dostępu do Internetu na terenie gmin powiatu iławskiego</t>
  </si>
  <si>
    <t>Modernizacja drogi powiatowej:nr 26226 Lipowy Dwór – Szałkowo odcinek długości 1,0 km</t>
  </si>
  <si>
    <t>Przebudowa drogi powiatowej: nr 26240 Rożental – Kałduny długości 1,0 km przez miejscowość Kałduny</t>
  </si>
  <si>
    <t>Przebudowa drogi powiatowej: Iława – Boreczno nr 26223 odcinek długości 1,8 km Iława – Kamień - dokumentacja</t>
  </si>
  <si>
    <t>Przebudowa drogi powiatowej: Iława – Boreczno nr 26223 odcinek Makowo – Sąpy długości 200 m - dokumentacja</t>
  </si>
  <si>
    <t>Przebudowa drogi powiatowej: nr 26240 Rożental – Kałduny w miejscowości Rożental na długości 300 m</t>
  </si>
  <si>
    <t>Modernizacja drogi powiatowej: nr 26251 Złotowo – Prątnica w miejscowości Omule</t>
  </si>
  <si>
    <t>Przebudowa drogi powiatowej: nr 26836 Miłomłyn – Zalewo odcinek długości 4,7 km Śliwa – Międzychód – Rąbity</t>
  </si>
  <si>
    <t xml:space="preserve">Modernizacja drogi powiatowej: nr 09571 Różanka – Babięty, odcinek Różanki – Redaki </t>
  </si>
  <si>
    <t>Modernizacja drogi powiatowej:  nr 09583 Ogrodzieniec – Trupel na odcinku 3,1 km</t>
  </si>
  <si>
    <t>*Przebudowa drogi powiatowej:  nr 09573 Susz – Kisielice: I etap na odcinku Susz – Bałoszyce na długości 5,2 km                                                                                                                                                                           *Przebudowa drogi powiatowej: nr 09573 Susz – Kisielice: II etap na odcinku od granicy Gminy do Kisielic długości 5 km</t>
  </si>
  <si>
    <t>zmiana układu komunikacji w Iławie ul. Andersa</t>
  </si>
  <si>
    <t>Budowa chodnika w Fijewie, droga Lubawa - Rymienica</t>
  </si>
  <si>
    <t>Zakup sprzetu do lokalizacji pojazdów, tj stacji bazowej do przyjmowania zgłoszeń - CPR</t>
  </si>
  <si>
    <t>Modernizacja obiektu głównego Domu Pomocy Społecznej w Suszu, w tym:</t>
  </si>
  <si>
    <t>Dostosowanie liczby sanitariatów do liczby mieszkańców Damu Pomocy Społecznej w Suszu</t>
  </si>
  <si>
    <t>Stwworzenie platformy 112 w centrum Powiadamiania Ratunkowego w Iławie</t>
  </si>
  <si>
    <t>56a</t>
  </si>
  <si>
    <t>Inne       środki **</t>
  </si>
  <si>
    <t>Inne środki **</t>
  </si>
  <si>
    <t>** Środki okreslone jako "Inne środki" zawierają środki pozyskane z róznorakich funduszy, grantów, jak również środki z gmin</t>
  </si>
  <si>
    <t>Remont Zespołu Placówek Szkolno-Wychowawczych w Iławie</t>
  </si>
  <si>
    <t xml:space="preserve">Zakup windy dla osób niepełnosprawnych w Powiatowym centrum Pomocy Rodzinie w Iławie </t>
  </si>
  <si>
    <t>60a</t>
  </si>
  <si>
    <t>Zakup samochodu osobowego w Powiatowym Centrum Pomocy Rodzinie w Iławie</t>
  </si>
  <si>
    <t>Wykonanie projektu zatoki autobusowej przy ulicy Sobieskiego w Iławie</t>
  </si>
  <si>
    <t>Rady Powiatu Iławskiego z dnia 29.12.2005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</si>
</sst>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0.00000"/>
    <numFmt numFmtId="171" formatCode="#,##0.0"/>
    <numFmt numFmtId="172" formatCode="#,##0.000"/>
  </numFmts>
  <fonts count="1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Arial CE"/>
      <family val="0"/>
    </font>
    <font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22"/>
      </patternFill>
    </fill>
    <fill>
      <patternFill patternType="gray125">
        <bgColor indexed="9"/>
      </patternFill>
    </fill>
    <fill>
      <patternFill patternType="gray125">
        <bgColor indexed="22"/>
      </patternFill>
    </fill>
    <fill>
      <patternFill patternType="gray125">
        <fgColor indexed="8"/>
        <bgColor indexed="22"/>
      </patternFill>
    </fill>
    <fill>
      <patternFill patternType="lightGray">
        <bgColor indexed="22"/>
      </patternFill>
    </fill>
  </fills>
  <borders count="96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double"/>
      <top style="medium"/>
      <bottom style="medium"/>
    </border>
    <border>
      <left style="double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ck"/>
      <bottom style="thin"/>
    </border>
    <border>
      <left style="thin"/>
      <right style="double"/>
      <top>
        <color indexed="63"/>
      </top>
      <bottom style="thick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justify" vertical="top" wrapText="1"/>
    </xf>
    <xf numFmtId="168" fontId="9" fillId="0" borderId="6" xfId="0" applyNumberFormat="1" applyFont="1" applyBorder="1" applyAlignment="1">
      <alignment horizontal="center" wrapText="1"/>
    </xf>
    <xf numFmtId="168" fontId="9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justify" vertical="top" wrapText="1"/>
    </xf>
    <xf numFmtId="168" fontId="9" fillId="0" borderId="8" xfId="0" applyNumberFormat="1" applyFont="1" applyBorder="1" applyAlignment="1">
      <alignment horizontal="center" wrapText="1"/>
    </xf>
    <xf numFmtId="168" fontId="9" fillId="0" borderId="7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justify" vertical="top" wrapText="1"/>
    </xf>
    <xf numFmtId="168" fontId="9" fillId="0" borderId="10" xfId="0" applyNumberFormat="1" applyFont="1" applyBorder="1" applyAlignment="1">
      <alignment horizontal="center" wrapText="1"/>
    </xf>
    <xf numFmtId="168" fontId="9" fillId="0" borderId="11" xfId="0" applyNumberFormat="1" applyFont="1" applyBorder="1" applyAlignment="1">
      <alignment horizontal="center" wrapText="1"/>
    </xf>
    <xf numFmtId="168" fontId="9" fillId="0" borderId="12" xfId="0" applyNumberFormat="1" applyFont="1" applyBorder="1" applyAlignment="1">
      <alignment horizontal="center" wrapText="1"/>
    </xf>
    <xf numFmtId="168" fontId="9" fillId="0" borderId="13" xfId="0" applyNumberFormat="1" applyFont="1" applyBorder="1" applyAlignment="1">
      <alignment horizontal="center" wrapText="1"/>
    </xf>
    <xf numFmtId="168" fontId="9" fillId="0" borderId="14" xfId="0" applyNumberFormat="1" applyFont="1" applyBorder="1" applyAlignment="1">
      <alignment horizontal="center" wrapText="1"/>
    </xf>
    <xf numFmtId="168" fontId="9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168" fontId="9" fillId="0" borderId="17" xfId="0" applyNumberFormat="1" applyFont="1" applyBorder="1" applyAlignment="1">
      <alignment horizontal="center" wrapText="1"/>
    </xf>
    <xf numFmtId="168" fontId="9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justify" vertical="top" wrapText="1"/>
    </xf>
    <xf numFmtId="168" fontId="9" fillId="3" borderId="23" xfId="0" applyNumberFormat="1" applyFont="1" applyFill="1" applyBorder="1" applyAlignment="1">
      <alignment horizontal="center" wrapText="1"/>
    </xf>
    <xf numFmtId="168" fontId="9" fillId="3" borderId="24" xfId="0" applyNumberFormat="1" applyFont="1" applyFill="1" applyBorder="1" applyAlignment="1">
      <alignment horizontal="center" wrapText="1"/>
    </xf>
    <xf numFmtId="172" fontId="9" fillId="0" borderId="14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172" fontId="9" fillId="0" borderId="7" xfId="0" applyNumberFormat="1" applyFont="1" applyBorder="1" applyAlignment="1">
      <alignment horizontal="center" wrapText="1"/>
    </xf>
    <xf numFmtId="172" fontId="9" fillId="0" borderId="5" xfId="0" applyNumberFormat="1" applyFont="1" applyBorder="1" applyAlignment="1">
      <alignment horizontal="center" wrapText="1"/>
    </xf>
    <xf numFmtId="172" fontId="5" fillId="2" borderId="25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172" fontId="9" fillId="0" borderId="1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top" wrapText="1"/>
    </xf>
    <xf numFmtId="168" fontId="9" fillId="3" borderId="6" xfId="0" applyNumberFormat="1" applyFont="1" applyFill="1" applyBorder="1" applyAlignment="1">
      <alignment horizontal="center" wrapText="1"/>
    </xf>
    <xf numFmtId="168" fontId="9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13" xfId="0" applyFont="1" applyFill="1" applyBorder="1" applyAlignment="1">
      <alignment horizontal="justify" vertical="top" wrapText="1"/>
    </xf>
    <xf numFmtId="168" fontId="9" fillId="3" borderId="27" xfId="0" applyNumberFormat="1" applyFont="1" applyFill="1" applyBorder="1" applyAlignment="1">
      <alignment horizontal="center" wrapText="1"/>
    </xf>
    <xf numFmtId="168" fontId="9" fillId="3" borderId="13" xfId="0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justify" vertical="top" wrapText="1"/>
    </xf>
    <xf numFmtId="0" fontId="3" fillId="3" borderId="29" xfId="0" applyFont="1" applyFill="1" applyBorder="1" applyAlignment="1">
      <alignment horizontal="justify" vertical="top" wrapText="1"/>
    </xf>
    <xf numFmtId="168" fontId="9" fillId="3" borderId="10" xfId="0" applyNumberFormat="1" applyFont="1" applyFill="1" applyBorder="1" applyAlignment="1">
      <alignment horizontal="center" wrapText="1"/>
    </xf>
    <xf numFmtId="168" fontId="9" fillId="3" borderId="11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justify" vertical="top" wrapText="1"/>
    </xf>
    <xf numFmtId="168" fontId="9" fillId="3" borderId="30" xfId="0" applyNumberFormat="1" applyFont="1" applyFill="1" applyBorder="1" applyAlignment="1">
      <alignment horizontal="center" wrapText="1"/>
    </xf>
    <xf numFmtId="168" fontId="9" fillId="3" borderId="9" xfId="0" applyNumberFormat="1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justify" vertical="top" wrapText="1"/>
    </xf>
    <xf numFmtId="172" fontId="9" fillId="3" borderId="19" xfId="0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justify" vertical="top" wrapText="1"/>
    </xf>
    <xf numFmtId="172" fontId="9" fillId="3" borderId="11" xfId="0" applyNumberFormat="1" applyFont="1" applyFill="1" applyBorder="1" applyAlignment="1">
      <alignment horizontal="center" wrapText="1"/>
    </xf>
    <xf numFmtId="172" fontId="9" fillId="3" borderId="10" xfId="0" applyNumberFormat="1" applyFont="1" applyFill="1" applyBorder="1" applyAlignment="1">
      <alignment horizontal="center" wrapText="1"/>
    </xf>
    <xf numFmtId="168" fontId="9" fillId="3" borderId="8" xfId="0" applyNumberFormat="1" applyFont="1" applyFill="1" applyBorder="1" applyAlignment="1">
      <alignment horizontal="center" wrapText="1"/>
    </xf>
    <xf numFmtId="172" fontId="9" fillId="3" borderId="7" xfId="0" applyNumberFormat="1" applyFont="1" applyFill="1" applyBorder="1" applyAlignment="1">
      <alignment horizontal="center" wrapText="1"/>
    </xf>
    <xf numFmtId="168" fontId="9" fillId="3" borderId="7" xfId="0" applyNumberFormat="1" applyFont="1" applyFill="1" applyBorder="1" applyAlignment="1">
      <alignment horizontal="center" wrapText="1"/>
    </xf>
    <xf numFmtId="172" fontId="9" fillId="3" borderId="12" xfId="0" applyNumberFormat="1" applyFont="1" applyFill="1" applyBorder="1" applyAlignment="1">
      <alignment horizontal="center" wrapText="1"/>
    </xf>
    <xf numFmtId="172" fontId="9" fillId="3" borderId="13" xfId="0" applyNumberFormat="1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vertical="center"/>
    </xf>
    <xf numFmtId="172" fontId="9" fillId="3" borderId="5" xfId="0" applyNumberFormat="1" applyFont="1" applyFill="1" applyBorder="1" applyAlignment="1">
      <alignment horizontal="center" wrapText="1"/>
    </xf>
    <xf numFmtId="172" fontId="3" fillId="3" borderId="3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172" fontId="3" fillId="3" borderId="6" xfId="0" applyNumberFormat="1" applyFont="1" applyFill="1" applyBorder="1" applyAlignment="1">
      <alignment horizontal="center" wrapText="1"/>
    </xf>
    <xf numFmtId="172" fontId="3" fillId="3" borderId="30" xfId="0" applyNumberFormat="1" applyFont="1" applyFill="1" applyBorder="1" applyAlignment="1">
      <alignment horizontal="center" wrapText="1"/>
    </xf>
    <xf numFmtId="172" fontId="9" fillId="3" borderId="30" xfId="0" applyNumberFormat="1" applyFont="1" applyFill="1" applyBorder="1" applyAlignment="1">
      <alignment horizontal="center" wrapText="1"/>
    </xf>
    <xf numFmtId="172" fontId="9" fillId="3" borderId="9" xfId="0" applyNumberFormat="1" applyFont="1" applyFill="1" applyBorder="1" applyAlignment="1">
      <alignment horizontal="center" wrapText="1"/>
    </xf>
    <xf numFmtId="0" fontId="0" fillId="3" borderId="34" xfId="0" applyFont="1" applyFill="1" applyBorder="1" applyAlignment="1">
      <alignment horizontal="center" vertical="center"/>
    </xf>
    <xf numFmtId="168" fontId="9" fillId="3" borderId="35" xfId="0" applyNumberFormat="1" applyFont="1" applyFill="1" applyBorder="1" applyAlignment="1">
      <alignment horizontal="center" wrapText="1"/>
    </xf>
    <xf numFmtId="168" fontId="9" fillId="0" borderId="9" xfId="0" applyNumberFormat="1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168" fontId="9" fillId="0" borderId="35" xfId="0" applyNumberFormat="1" applyFont="1" applyBorder="1" applyAlignment="1">
      <alignment horizontal="center" wrapText="1"/>
    </xf>
    <xf numFmtId="168" fontId="9" fillId="3" borderId="36" xfId="0" applyNumberFormat="1" applyFont="1" applyFill="1" applyBorder="1" applyAlignment="1">
      <alignment horizontal="center" wrapText="1"/>
    </xf>
    <xf numFmtId="168" fontId="9" fillId="3" borderId="37" xfId="0" applyNumberFormat="1" applyFont="1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justify" vertical="top" wrapText="1"/>
    </xf>
    <xf numFmtId="168" fontId="9" fillId="0" borderId="41" xfId="0" applyNumberFormat="1" applyFont="1" applyBorder="1" applyAlignment="1">
      <alignment horizontal="center" wrapText="1"/>
    </xf>
    <xf numFmtId="168" fontId="9" fillId="0" borderId="40" xfId="0" applyNumberFormat="1" applyFont="1" applyBorder="1" applyAlignment="1">
      <alignment horizontal="center" wrapText="1"/>
    </xf>
    <xf numFmtId="172" fontId="4" fillId="2" borderId="42" xfId="0" applyNumberFormat="1" applyFont="1" applyFill="1" applyBorder="1" applyAlignment="1">
      <alignment horizontal="center" vertical="center" wrapText="1"/>
    </xf>
    <xf numFmtId="172" fontId="4" fillId="2" borderId="43" xfId="0" applyNumberFormat="1" applyFont="1" applyFill="1" applyBorder="1" applyAlignment="1">
      <alignment horizontal="center" wrapText="1"/>
    </xf>
    <xf numFmtId="172" fontId="5" fillId="2" borderId="42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72" fontId="5" fillId="2" borderId="45" xfId="0" applyNumberFormat="1" applyFont="1" applyFill="1" applyBorder="1" applyAlignment="1">
      <alignment horizontal="center" vertical="center" wrapText="1"/>
    </xf>
    <xf numFmtId="172" fontId="5" fillId="2" borderId="46" xfId="0" applyNumberFormat="1" applyFont="1" applyFill="1" applyBorder="1" applyAlignment="1">
      <alignment horizontal="center" vertical="center" wrapText="1"/>
    </xf>
    <xf numFmtId="172" fontId="5" fillId="2" borderId="47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justify" vertical="top" wrapText="1"/>
    </xf>
    <xf numFmtId="172" fontId="9" fillId="3" borderId="48" xfId="0" applyNumberFormat="1" applyFont="1" applyFill="1" applyBorder="1" applyAlignment="1">
      <alignment horizontal="center" wrapText="1"/>
    </xf>
    <xf numFmtId="172" fontId="9" fillId="3" borderId="49" xfId="0" applyNumberFormat="1" applyFont="1" applyFill="1" applyBorder="1" applyAlignment="1">
      <alignment horizontal="center" wrapText="1"/>
    </xf>
    <xf numFmtId="4" fontId="5" fillId="4" borderId="50" xfId="0" applyNumberFormat="1" applyFont="1" applyFill="1" applyBorder="1" applyAlignment="1">
      <alignment horizontal="center" wrapText="1"/>
    </xf>
    <xf numFmtId="4" fontId="5" fillId="4" borderId="51" xfId="0" applyNumberFormat="1" applyFont="1" applyFill="1" applyBorder="1" applyAlignment="1">
      <alignment horizontal="center" wrapText="1"/>
    </xf>
    <xf numFmtId="172" fontId="3" fillId="3" borderId="52" xfId="0" applyNumberFormat="1" applyFont="1" applyFill="1" applyBorder="1" applyAlignment="1">
      <alignment horizontal="center" wrapText="1"/>
    </xf>
    <xf numFmtId="172" fontId="3" fillId="3" borderId="2" xfId="0" applyNumberFormat="1" applyFont="1" applyFill="1" applyBorder="1" applyAlignment="1">
      <alignment horizontal="center" wrapText="1"/>
    </xf>
    <xf numFmtId="172" fontId="3" fillId="3" borderId="27" xfId="0" applyNumberFormat="1" applyFont="1" applyFill="1" applyBorder="1" applyAlignment="1">
      <alignment horizontal="center" wrapText="1"/>
    </xf>
    <xf numFmtId="172" fontId="3" fillId="3" borderId="8" xfId="0" applyNumberFormat="1" applyFont="1" applyFill="1" applyBorder="1" applyAlignment="1">
      <alignment horizontal="center" wrapText="1"/>
    </xf>
    <xf numFmtId="172" fontId="3" fillId="0" borderId="8" xfId="0" applyNumberFormat="1" applyFont="1" applyBorder="1" applyAlignment="1">
      <alignment horizontal="center" wrapText="1"/>
    </xf>
    <xf numFmtId="172" fontId="3" fillId="3" borderId="23" xfId="0" applyNumberFormat="1" applyFont="1" applyFill="1" applyBorder="1" applyAlignment="1">
      <alignment horizontal="center" wrapText="1"/>
    </xf>
    <xf numFmtId="172" fontId="3" fillId="0" borderId="30" xfId="0" applyNumberFormat="1" applyFont="1" applyBorder="1" applyAlignment="1">
      <alignment horizontal="center" wrapText="1"/>
    </xf>
    <xf numFmtId="172" fontId="3" fillId="0" borderId="2" xfId="0" applyNumberFormat="1" applyFont="1" applyBorder="1" applyAlignment="1">
      <alignment horizontal="center" wrapText="1"/>
    </xf>
    <xf numFmtId="172" fontId="3" fillId="0" borderId="3" xfId="0" applyNumberFormat="1" applyFont="1" applyBorder="1" applyAlignment="1">
      <alignment horizontal="center" wrapText="1"/>
    </xf>
    <xf numFmtId="172" fontId="3" fillId="0" borderId="6" xfId="0" applyNumberFormat="1" applyFont="1" applyBorder="1" applyAlignment="1">
      <alignment horizontal="center" wrapText="1"/>
    </xf>
    <xf numFmtId="172" fontId="3" fillId="0" borderId="41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172" fontId="3" fillId="3" borderId="34" xfId="0" applyNumberFormat="1" applyFont="1" applyFill="1" applyBorder="1" applyAlignment="1">
      <alignment horizontal="center" wrapText="1"/>
    </xf>
    <xf numFmtId="172" fontId="3" fillId="0" borderId="34" xfId="0" applyNumberFormat="1" applyFont="1" applyBorder="1" applyAlignment="1">
      <alignment horizontal="center" wrapText="1"/>
    </xf>
    <xf numFmtId="172" fontId="3" fillId="3" borderId="53" xfId="0" applyNumberFormat="1" applyFont="1" applyFill="1" applyBorder="1" applyAlignment="1">
      <alignment horizontal="center" wrapText="1"/>
    </xf>
    <xf numFmtId="172" fontId="3" fillId="0" borderId="20" xfId="0" applyNumberFormat="1" applyFont="1" applyBorder="1" applyAlignment="1">
      <alignment horizontal="center" wrapText="1"/>
    </xf>
    <xf numFmtId="172" fontId="3" fillId="3" borderId="41" xfId="0" applyNumberFormat="1" applyFont="1" applyFill="1" applyBorder="1" applyAlignment="1">
      <alignment horizontal="center" wrapText="1"/>
    </xf>
    <xf numFmtId="172" fontId="5" fillId="2" borderId="54" xfId="0" applyNumberFormat="1" applyFont="1" applyFill="1" applyBorder="1" applyAlignment="1">
      <alignment horizontal="center" vertical="center" wrapText="1"/>
    </xf>
    <xf numFmtId="172" fontId="5" fillId="2" borderId="36" xfId="0" applyNumberFormat="1" applyFont="1" applyFill="1" applyBorder="1" applyAlignment="1">
      <alignment horizontal="center" vertical="center" wrapText="1"/>
    </xf>
    <xf numFmtId="172" fontId="5" fillId="4" borderId="46" xfId="0" applyNumberFormat="1" applyFont="1" applyFill="1" applyBorder="1" applyAlignment="1">
      <alignment horizontal="center" vertical="center" wrapText="1"/>
    </xf>
    <xf numFmtId="172" fontId="5" fillId="4" borderId="47" xfId="0" applyNumberFormat="1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172" fontId="5" fillId="2" borderId="55" xfId="0" applyNumberFormat="1" applyFont="1" applyFill="1" applyBorder="1" applyAlignment="1">
      <alignment horizontal="center" vertical="center" wrapText="1"/>
    </xf>
    <xf numFmtId="172" fontId="4" fillId="2" borderId="55" xfId="0" applyNumberFormat="1" applyFont="1" applyFill="1" applyBorder="1" applyAlignment="1">
      <alignment horizontal="center" vertical="center" wrapText="1"/>
    </xf>
    <xf numFmtId="172" fontId="5" fillId="2" borderId="43" xfId="0" applyNumberFormat="1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justify" vertical="top" wrapText="1"/>
    </xf>
    <xf numFmtId="172" fontId="0" fillId="0" borderId="0" xfId="0" applyNumberFormat="1" applyAlignment="1">
      <alignment/>
    </xf>
    <xf numFmtId="0" fontId="3" fillId="0" borderId="52" xfId="0" applyFont="1" applyBorder="1" applyAlignment="1">
      <alignment horizontal="center" vertical="center"/>
    </xf>
    <xf numFmtId="172" fontId="8" fillId="5" borderId="5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8" fillId="5" borderId="14" xfId="0" applyNumberFormat="1" applyFont="1" applyFill="1" applyBorder="1" applyAlignment="1">
      <alignment horizontal="center" vertical="center" wrapText="1"/>
    </xf>
    <xf numFmtId="172" fontId="8" fillId="5" borderId="15" xfId="0" applyNumberFormat="1" applyFont="1" applyFill="1" applyBorder="1" applyAlignment="1">
      <alignment horizontal="center" vertical="center" wrapText="1"/>
    </xf>
    <xf numFmtId="172" fontId="3" fillId="3" borderId="3" xfId="0" applyNumberFormat="1" applyFont="1" applyFill="1" applyBorder="1" applyAlignment="1">
      <alignment horizontal="center" vertical="center" wrapText="1"/>
    </xf>
    <xf numFmtId="172" fontId="3" fillId="3" borderId="10" xfId="0" applyNumberFormat="1" applyFont="1" applyFill="1" applyBorder="1" applyAlignment="1">
      <alignment horizontal="center" vertical="center" wrapText="1"/>
    </xf>
    <xf numFmtId="172" fontId="3" fillId="3" borderId="11" xfId="0" applyNumberFormat="1" applyFont="1" applyFill="1" applyBorder="1" applyAlignment="1">
      <alignment horizontal="center" vertical="center" wrapText="1"/>
    </xf>
    <xf numFmtId="172" fontId="8" fillId="5" borderId="3" xfId="0" applyNumberFormat="1" applyFont="1" applyFill="1" applyBorder="1" applyAlignment="1">
      <alignment horizontal="center" vertical="center" wrapText="1"/>
    </xf>
    <xf numFmtId="172" fontId="8" fillId="5" borderId="10" xfId="0" applyNumberFormat="1" applyFont="1" applyFill="1" applyBorder="1" applyAlignment="1">
      <alignment horizontal="center" vertical="center" wrapText="1"/>
    </xf>
    <xf numFmtId="172" fontId="8" fillId="5" borderId="11" xfId="0" applyNumberFormat="1" applyFont="1" applyFill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172" fontId="3" fillId="0" borderId="58" xfId="0" applyNumberFormat="1" applyFont="1" applyBorder="1" applyAlignment="1">
      <alignment horizontal="center" vertical="center" wrapText="1"/>
    </xf>
    <xf numFmtId="172" fontId="3" fillId="0" borderId="59" xfId="0" applyNumberFormat="1" applyFont="1" applyBorder="1" applyAlignment="1">
      <alignment horizontal="center" vertical="center" wrapText="1"/>
    </xf>
    <xf numFmtId="172" fontId="3" fillId="0" borderId="52" xfId="0" applyNumberFormat="1" applyFont="1" applyBorder="1" applyAlignment="1">
      <alignment horizontal="center" vertical="center" wrapText="1"/>
    </xf>
    <xf numFmtId="172" fontId="8" fillId="5" borderId="58" xfId="0" applyNumberFormat="1" applyFont="1" applyFill="1" applyBorder="1" applyAlignment="1">
      <alignment horizontal="center" vertical="center" wrapText="1"/>
    </xf>
    <xf numFmtId="172" fontId="8" fillId="5" borderId="59" xfId="0" applyNumberFormat="1" applyFont="1" applyFill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center" vertical="center" wrapText="1"/>
    </xf>
    <xf numFmtId="172" fontId="8" fillId="5" borderId="8" xfId="0" applyNumberFormat="1" applyFont="1" applyFill="1" applyBorder="1" applyAlignment="1">
      <alignment horizontal="center" vertical="center" wrapText="1"/>
    </xf>
    <xf numFmtId="172" fontId="8" fillId="5" borderId="7" xfId="0" applyNumberFormat="1" applyFont="1" applyFill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8" fillId="5" borderId="2" xfId="0" applyNumberFormat="1" applyFont="1" applyFill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8" fillId="5" borderId="3" xfId="0" applyNumberFormat="1" applyFont="1" applyFill="1" applyBorder="1" applyAlignment="1">
      <alignment horizontal="center" vertical="center" wrapText="1"/>
    </xf>
    <xf numFmtId="172" fontId="3" fillId="0" borderId="6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172" fontId="8" fillId="5" borderId="6" xfId="0" applyNumberFormat="1" applyFont="1" applyFill="1" applyBorder="1" applyAlignment="1">
      <alignment horizontal="center" vertical="center" wrapText="1"/>
    </xf>
    <xf numFmtId="172" fontId="8" fillId="5" borderId="5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8" fillId="5" borderId="10" xfId="0" applyNumberFormat="1" applyFont="1" applyFill="1" applyBorder="1" applyAlignment="1">
      <alignment horizontal="center" vertical="center" wrapText="1"/>
    </xf>
    <xf numFmtId="172" fontId="8" fillId="5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8" fillId="5" borderId="12" xfId="0" applyNumberFormat="1" applyFont="1" applyFill="1" applyBorder="1" applyAlignment="1">
      <alignment horizontal="center" vertical="center" wrapText="1"/>
    </xf>
    <xf numFmtId="172" fontId="8" fillId="5" borderId="13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172" fontId="9" fillId="0" borderId="8" xfId="0" applyNumberFormat="1" applyFont="1" applyBorder="1" applyAlignment="1">
      <alignment horizontal="center" vertical="center" wrapText="1"/>
    </xf>
    <xf numFmtId="172" fontId="10" fillId="5" borderId="8" xfId="0" applyNumberFormat="1" applyFont="1" applyFill="1" applyBorder="1" applyAlignment="1">
      <alignment horizontal="center" vertical="center" wrapText="1"/>
    </xf>
    <xf numFmtId="172" fontId="8" fillId="5" borderId="29" xfId="0" applyNumberFormat="1" applyFont="1" applyFill="1" applyBorder="1" applyAlignment="1">
      <alignment horizontal="center" vertical="center" wrapText="1"/>
    </xf>
    <xf numFmtId="172" fontId="3" fillId="0" borderId="26" xfId="0" applyNumberFormat="1" applyFont="1" applyBorder="1" applyAlignment="1">
      <alignment horizontal="center" vertical="center" wrapText="1"/>
    </xf>
    <xf numFmtId="172" fontId="3" fillId="0" borderId="60" xfId="0" applyNumberFormat="1" applyFont="1" applyBorder="1" applyAlignment="1">
      <alignment horizontal="center" vertical="center" wrapText="1"/>
    </xf>
    <xf numFmtId="172" fontId="3" fillId="0" borderId="61" xfId="0" applyNumberFormat="1" applyFont="1" applyBorder="1" applyAlignment="1">
      <alignment horizontal="center" vertical="center" wrapText="1"/>
    </xf>
    <xf numFmtId="172" fontId="8" fillId="5" borderId="26" xfId="0" applyNumberFormat="1" applyFont="1" applyFill="1" applyBorder="1" applyAlignment="1">
      <alignment horizontal="center" vertical="center" wrapText="1"/>
    </xf>
    <xf numFmtId="172" fontId="8" fillId="5" borderId="60" xfId="0" applyNumberFormat="1" applyFont="1" applyFill="1" applyBorder="1" applyAlignment="1">
      <alignment horizontal="center" vertical="center" wrapText="1"/>
    </xf>
    <xf numFmtId="172" fontId="8" fillId="5" borderId="61" xfId="0" applyNumberFormat="1" applyFont="1" applyFill="1" applyBorder="1" applyAlignment="1">
      <alignment horizontal="center" vertical="center" wrapText="1"/>
    </xf>
    <xf numFmtId="172" fontId="3" fillId="3" borderId="1" xfId="0" applyNumberFormat="1" applyFont="1" applyFill="1" applyBorder="1" applyAlignment="1">
      <alignment horizontal="center" vertical="center" wrapText="1"/>
    </xf>
    <xf numFmtId="172" fontId="3" fillId="3" borderId="14" xfId="0" applyNumberFormat="1" applyFont="1" applyFill="1" applyBorder="1" applyAlignment="1">
      <alignment horizontal="center" vertical="center" wrapText="1"/>
    </xf>
    <xf numFmtId="172" fontId="3" fillId="3" borderId="15" xfId="0" applyNumberFormat="1" applyFont="1" applyFill="1" applyBorder="1" applyAlignment="1">
      <alignment horizontal="center" vertical="center" wrapText="1"/>
    </xf>
    <xf numFmtId="172" fontId="3" fillId="3" borderId="8" xfId="0" applyNumberFormat="1" applyFont="1" applyFill="1" applyBorder="1" applyAlignment="1">
      <alignment horizontal="center" vertical="center" wrapText="1"/>
    </xf>
    <xf numFmtId="172" fontId="8" fillId="5" borderId="8" xfId="0" applyNumberFormat="1" applyFont="1" applyFill="1" applyBorder="1" applyAlignment="1">
      <alignment horizontal="center" vertical="center" wrapText="1"/>
    </xf>
    <xf numFmtId="172" fontId="8" fillId="5" borderId="14" xfId="0" applyNumberFormat="1" applyFont="1" applyFill="1" applyBorder="1" applyAlignment="1">
      <alignment horizontal="center" vertical="center" wrapText="1"/>
    </xf>
    <xf numFmtId="172" fontId="8" fillId="5" borderId="15" xfId="0" applyNumberFormat="1" applyFont="1" applyFill="1" applyBorder="1" applyAlignment="1">
      <alignment horizontal="center" vertical="center" wrapText="1"/>
    </xf>
    <xf numFmtId="172" fontId="3" fillId="3" borderId="52" xfId="0" applyNumberFormat="1" applyFont="1" applyFill="1" applyBorder="1" applyAlignment="1">
      <alignment horizontal="center" vertical="center" wrapText="1"/>
    </xf>
    <xf numFmtId="172" fontId="3" fillId="3" borderId="30" xfId="0" applyNumberFormat="1" applyFont="1" applyFill="1" applyBorder="1" applyAlignment="1">
      <alignment horizontal="center" vertical="center" wrapText="1"/>
    </xf>
    <xf numFmtId="172" fontId="8" fillId="5" borderId="30" xfId="0" applyNumberFormat="1" applyFont="1" applyFill="1" applyBorder="1" applyAlignment="1">
      <alignment horizontal="center" vertical="center" wrapText="1"/>
    </xf>
    <xf numFmtId="172" fontId="3" fillId="3" borderId="2" xfId="0" applyNumberFormat="1" applyFont="1" applyFill="1" applyBorder="1" applyAlignment="1">
      <alignment horizontal="center" vertical="center" wrapText="1"/>
    </xf>
    <xf numFmtId="172" fontId="8" fillId="5" borderId="2" xfId="0" applyNumberFormat="1" applyFont="1" applyFill="1" applyBorder="1" applyAlignment="1">
      <alignment horizontal="center" vertical="center" wrapText="1"/>
    </xf>
    <xf numFmtId="172" fontId="3" fillId="3" borderId="6" xfId="0" applyNumberFormat="1" applyFont="1" applyFill="1" applyBorder="1" applyAlignment="1">
      <alignment horizontal="center" vertical="center" wrapText="1"/>
    </xf>
    <xf numFmtId="172" fontId="8" fillId="5" borderId="6" xfId="0" applyNumberFormat="1" applyFont="1" applyFill="1" applyBorder="1" applyAlignment="1">
      <alignment horizontal="center" vertical="center" wrapText="1"/>
    </xf>
    <xf numFmtId="172" fontId="3" fillId="3" borderId="27" xfId="0" applyNumberFormat="1" applyFont="1" applyFill="1" applyBorder="1" applyAlignment="1">
      <alignment horizontal="center" vertical="center" wrapText="1"/>
    </xf>
    <xf numFmtId="172" fontId="3" fillId="3" borderId="12" xfId="0" applyNumberFormat="1" applyFont="1" applyFill="1" applyBorder="1" applyAlignment="1">
      <alignment horizontal="center" vertical="center" wrapText="1"/>
    </xf>
    <xf numFmtId="172" fontId="3" fillId="3" borderId="13" xfId="0" applyNumberFormat="1" applyFont="1" applyFill="1" applyBorder="1" applyAlignment="1">
      <alignment horizontal="center" vertical="center" wrapText="1"/>
    </xf>
    <xf numFmtId="172" fontId="8" fillId="5" borderId="27" xfId="0" applyNumberFormat="1" applyFont="1" applyFill="1" applyBorder="1" applyAlignment="1">
      <alignment horizontal="center" vertical="center" wrapText="1"/>
    </xf>
    <xf numFmtId="172" fontId="8" fillId="5" borderId="12" xfId="0" applyNumberFormat="1" applyFont="1" applyFill="1" applyBorder="1" applyAlignment="1">
      <alignment horizontal="center" vertical="center" wrapText="1"/>
    </xf>
    <xf numFmtId="172" fontId="8" fillId="5" borderId="13" xfId="0" applyNumberFormat="1" applyFont="1" applyFill="1" applyBorder="1" applyAlignment="1">
      <alignment horizontal="center" vertical="center" wrapText="1"/>
    </xf>
    <xf numFmtId="172" fontId="3" fillId="3" borderId="62" xfId="0" applyNumberFormat="1" applyFont="1" applyFill="1" applyBorder="1" applyAlignment="1">
      <alignment horizontal="center" vertical="center" wrapText="1"/>
    </xf>
    <xf numFmtId="172" fontId="3" fillId="3" borderId="63" xfId="0" applyNumberFormat="1" applyFont="1" applyFill="1" applyBorder="1" applyAlignment="1">
      <alignment horizontal="center" vertical="center" wrapText="1"/>
    </xf>
    <xf numFmtId="172" fontId="3" fillId="3" borderId="64" xfId="0" applyNumberFormat="1" applyFont="1" applyFill="1" applyBorder="1" applyAlignment="1">
      <alignment horizontal="center" vertical="center" wrapText="1"/>
    </xf>
    <xf numFmtId="172" fontId="8" fillId="5" borderId="62" xfId="0" applyNumberFormat="1" applyFont="1" applyFill="1" applyBorder="1" applyAlignment="1">
      <alignment horizontal="center" vertical="center" wrapText="1"/>
    </xf>
    <xf numFmtId="172" fontId="8" fillId="5" borderId="63" xfId="0" applyNumberFormat="1" applyFont="1" applyFill="1" applyBorder="1" applyAlignment="1">
      <alignment horizontal="center" vertical="center" wrapText="1"/>
    </xf>
    <xf numFmtId="172" fontId="8" fillId="5" borderId="64" xfId="0" applyNumberFormat="1" applyFont="1" applyFill="1" applyBorder="1" applyAlignment="1">
      <alignment horizontal="center" vertical="center" wrapText="1"/>
    </xf>
    <xf numFmtId="172" fontId="8" fillId="5" borderId="27" xfId="0" applyNumberFormat="1" applyFont="1" applyFill="1" applyBorder="1" applyAlignment="1">
      <alignment horizontal="center" vertical="center" wrapText="1"/>
    </xf>
    <xf numFmtId="172" fontId="3" fillId="0" borderId="65" xfId="0" applyNumberFormat="1" applyFont="1" applyBorder="1" applyAlignment="1">
      <alignment horizontal="center" vertical="center" wrapText="1"/>
    </xf>
    <xf numFmtId="172" fontId="3" fillId="0" borderId="66" xfId="0" applyNumberFormat="1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172" fontId="3" fillId="0" borderId="69" xfId="0" applyNumberFormat="1" applyFont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 wrapText="1"/>
    </xf>
    <xf numFmtId="172" fontId="8" fillId="5" borderId="30" xfId="0" applyNumberFormat="1" applyFont="1" applyFill="1" applyBorder="1" applyAlignment="1">
      <alignment horizontal="center" vertical="center" wrapText="1"/>
    </xf>
    <xf numFmtId="172" fontId="8" fillId="7" borderId="70" xfId="0" applyNumberFormat="1" applyFont="1" applyFill="1" applyBorder="1" applyAlignment="1">
      <alignment horizontal="center" vertical="center" wrapText="1"/>
    </xf>
    <xf numFmtId="172" fontId="8" fillId="7" borderId="57" xfId="0" applyNumberFormat="1" applyFont="1" applyFill="1" applyBorder="1" applyAlignment="1">
      <alignment horizontal="center" vertical="center" wrapText="1"/>
    </xf>
    <xf numFmtId="172" fontId="8" fillId="7" borderId="68" xfId="0" applyNumberFormat="1" applyFont="1" applyFill="1" applyBorder="1" applyAlignment="1">
      <alignment horizontal="center" vertical="center" wrapText="1"/>
    </xf>
    <xf numFmtId="172" fontId="8" fillId="7" borderId="45" xfId="0" applyNumberFormat="1" applyFont="1" applyFill="1" applyBorder="1" applyAlignment="1">
      <alignment horizontal="center" vertical="center" wrapText="1"/>
    </xf>
    <xf numFmtId="172" fontId="8" fillId="7" borderId="71" xfId="0" applyNumberFormat="1" applyFont="1" applyFill="1" applyBorder="1" applyAlignment="1">
      <alignment horizontal="center" vertical="center" wrapText="1"/>
    </xf>
    <xf numFmtId="172" fontId="8" fillId="6" borderId="57" xfId="0" applyNumberFormat="1" applyFont="1" applyFill="1" applyBorder="1" applyAlignment="1">
      <alignment horizontal="center" vertical="center" wrapText="1"/>
    </xf>
    <xf numFmtId="172" fontId="8" fillId="6" borderId="71" xfId="0" applyNumberFormat="1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/>
    </xf>
    <xf numFmtId="4" fontId="8" fillId="4" borderId="70" xfId="0" applyNumberFormat="1" applyFont="1" applyFill="1" applyBorder="1" applyAlignment="1">
      <alignment horizontal="center" vertical="center" wrapText="1"/>
    </xf>
    <xf numFmtId="4" fontId="8" fillId="4" borderId="72" xfId="0" applyNumberFormat="1" applyFont="1" applyFill="1" applyBorder="1" applyAlignment="1">
      <alignment horizontal="center" vertical="center" wrapText="1"/>
    </xf>
    <xf numFmtId="4" fontId="8" fillId="4" borderId="71" xfId="0" applyNumberFormat="1" applyFont="1" applyFill="1" applyBorder="1" applyAlignment="1">
      <alignment horizontal="center" vertical="center" wrapText="1"/>
    </xf>
    <xf numFmtId="4" fontId="8" fillId="4" borderId="57" xfId="0" applyNumberFormat="1" applyFont="1" applyFill="1" applyBorder="1" applyAlignment="1">
      <alignment horizontal="center" vertical="center" wrapText="1"/>
    </xf>
    <xf numFmtId="4" fontId="8" fillId="6" borderId="57" xfId="0" applyNumberFormat="1" applyFont="1" applyFill="1" applyBorder="1" applyAlignment="1">
      <alignment horizontal="center" vertical="center" wrapText="1"/>
    </xf>
    <xf numFmtId="4" fontId="8" fillId="6" borderId="72" xfId="0" applyNumberFormat="1" applyFont="1" applyFill="1" applyBorder="1" applyAlignment="1">
      <alignment horizontal="center" vertical="center" wrapText="1"/>
    </xf>
    <xf numFmtId="4" fontId="8" fillId="6" borderId="7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3" xfId="0" applyFont="1" applyFill="1" applyBorder="1" applyAlignment="1">
      <alignment horizontal="left" vertical="center" wrapText="1"/>
    </xf>
    <xf numFmtId="0" fontId="3" fillId="3" borderId="7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2" fontId="3" fillId="0" borderId="59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" fillId="0" borderId="58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78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3" fillId="0" borderId="52" xfId="0" applyNumberFormat="1" applyFont="1" applyBorder="1" applyAlignment="1">
      <alignment horizontal="center" vertical="center" wrapText="1"/>
    </xf>
    <xf numFmtId="172" fontId="3" fillId="0" borderId="79" xfId="0" applyNumberFormat="1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81" xfId="0" applyBorder="1" applyAlignment="1">
      <alignment/>
    </xf>
    <xf numFmtId="0" fontId="2" fillId="6" borderId="67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7" borderId="6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72" fontId="8" fillId="5" borderId="58" xfId="0" applyNumberFormat="1" applyFont="1" applyFill="1" applyBorder="1" applyAlignment="1">
      <alignment horizontal="center" vertical="center" wrapText="1"/>
    </xf>
    <xf numFmtId="172" fontId="8" fillId="5" borderId="14" xfId="0" applyNumberFormat="1" applyFont="1" applyFill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172" fontId="8" fillId="5" borderId="78" xfId="0" applyNumberFormat="1" applyFont="1" applyFill="1" applyBorder="1" applyAlignment="1">
      <alignment horizontal="center" vertical="center" wrapText="1"/>
    </xf>
    <xf numFmtId="172" fontId="8" fillId="5" borderId="1" xfId="0" applyNumberFormat="1" applyFont="1" applyFill="1" applyBorder="1" applyAlignment="1">
      <alignment horizontal="center" vertical="center" wrapText="1"/>
    </xf>
    <xf numFmtId="172" fontId="8" fillId="5" borderId="79" xfId="0" applyNumberFormat="1" applyFont="1" applyFill="1" applyBorder="1" applyAlignment="1">
      <alignment horizontal="center" vertical="center" wrapText="1"/>
    </xf>
    <xf numFmtId="172" fontId="8" fillId="5" borderId="59" xfId="0" applyNumberFormat="1" applyFont="1" applyFill="1" applyBorder="1" applyAlignment="1">
      <alignment horizontal="center" vertical="center" wrapText="1"/>
    </xf>
    <xf numFmtId="172" fontId="8" fillId="5" borderId="15" xfId="0" applyNumberFormat="1" applyFont="1" applyFill="1" applyBorder="1" applyAlignment="1">
      <alignment horizontal="center" vertical="center" wrapText="1"/>
    </xf>
    <xf numFmtId="172" fontId="8" fillId="5" borderId="66" xfId="0" applyNumberFormat="1" applyFont="1" applyFill="1" applyBorder="1" applyAlignment="1">
      <alignment horizontal="center" vertical="center" wrapText="1"/>
    </xf>
    <xf numFmtId="172" fontId="8" fillId="5" borderId="52" xfId="0" applyNumberFormat="1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/>
    </xf>
    <xf numFmtId="0" fontId="13" fillId="8" borderId="83" xfId="0" applyFont="1" applyFill="1" applyBorder="1" applyAlignment="1">
      <alignment/>
    </xf>
    <xf numFmtId="0" fontId="13" fillId="2" borderId="51" xfId="0" applyFont="1" applyFill="1" applyBorder="1" applyAlignment="1">
      <alignment/>
    </xf>
    <xf numFmtId="0" fontId="5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2" borderId="82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 wrapText="1"/>
    </xf>
    <xf numFmtId="0" fontId="13" fillId="2" borderId="8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wrapText="1"/>
    </xf>
    <xf numFmtId="0" fontId="5" fillId="2" borderId="68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6" fillId="2" borderId="67" xfId="0" applyFont="1" applyFill="1" applyBorder="1" applyAlignment="1">
      <alignment horizontal="center" vertical="top" wrapText="1"/>
    </xf>
    <xf numFmtId="0" fontId="6" fillId="2" borderId="68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172" fontId="3" fillId="0" borderId="9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I3" sqref="I3:K3"/>
    </sheetView>
  </sheetViews>
  <sheetFormatPr defaultColWidth="9.00390625" defaultRowHeight="12.75"/>
  <cols>
    <col min="1" max="1" width="3.875" style="0" customWidth="1"/>
    <col min="2" max="2" width="25.375" style="3" customWidth="1"/>
    <col min="3" max="3" width="9.875" style="0" customWidth="1"/>
    <col min="4" max="4" width="9.75390625" style="0" customWidth="1"/>
    <col min="5" max="5" width="10.125" style="0" customWidth="1"/>
    <col min="6" max="9" width="9.75390625" style="0" customWidth="1"/>
    <col min="10" max="10" width="9.625" style="0" customWidth="1"/>
    <col min="11" max="11" width="9.75390625" style="0" customWidth="1"/>
    <col min="12" max="12" width="10.125" style="0" customWidth="1"/>
    <col min="13" max="13" width="9.75390625" style="0" customWidth="1"/>
    <col min="14" max="14" width="10.75390625" style="0" customWidth="1"/>
  </cols>
  <sheetData>
    <row r="1" spans="11:14" ht="12.75">
      <c r="K1" s="282" t="s">
        <v>182</v>
      </c>
      <c r="L1" s="282"/>
      <c r="M1" s="282"/>
      <c r="N1" s="282"/>
    </row>
    <row r="2" spans="11:14" ht="13.5" thickBot="1">
      <c r="K2" s="283" t="s">
        <v>251</v>
      </c>
      <c r="L2" s="283"/>
      <c r="M2" s="283"/>
      <c r="N2" s="283"/>
    </row>
    <row r="3" spans="1:14" ht="17.25" thickBot="1" thickTop="1">
      <c r="A3" s="287" t="s">
        <v>60</v>
      </c>
      <c r="B3" s="278" t="s">
        <v>43</v>
      </c>
      <c r="C3" s="224" t="s">
        <v>210</v>
      </c>
      <c r="D3" s="225"/>
      <c r="E3" s="293"/>
      <c r="F3" s="224" t="s">
        <v>44</v>
      </c>
      <c r="G3" s="225"/>
      <c r="H3" s="293"/>
      <c r="I3" s="224" t="s">
        <v>45</v>
      </c>
      <c r="J3" s="225"/>
      <c r="K3" s="293"/>
      <c r="L3" s="284" t="s">
        <v>46</v>
      </c>
      <c r="M3" s="285"/>
      <c r="N3" s="286"/>
    </row>
    <row r="4" spans="1:14" ht="17.25" thickBot="1" thickTop="1">
      <c r="A4" s="288"/>
      <c r="B4" s="279"/>
      <c r="C4" s="294" t="s">
        <v>47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6"/>
    </row>
    <row r="5" spans="1:14" ht="33" thickBot="1" thickTop="1">
      <c r="A5" s="289"/>
      <c r="B5" s="280"/>
      <c r="C5" s="144" t="s">
        <v>48</v>
      </c>
      <c r="D5" s="145" t="s">
        <v>49</v>
      </c>
      <c r="E5" s="143" t="s">
        <v>243</v>
      </c>
      <c r="F5" s="145" t="s">
        <v>48</v>
      </c>
      <c r="G5" s="145" t="s">
        <v>49</v>
      </c>
      <c r="H5" s="143" t="s">
        <v>244</v>
      </c>
      <c r="I5" s="145" t="s">
        <v>48</v>
      </c>
      <c r="J5" s="145" t="s">
        <v>49</v>
      </c>
      <c r="K5" s="143" t="s">
        <v>244</v>
      </c>
      <c r="L5" s="146" t="s">
        <v>48</v>
      </c>
      <c r="M5" s="146" t="s">
        <v>49</v>
      </c>
      <c r="N5" s="142" t="s">
        <v>244</v>
      </c>
    </row>
    <row r="6" spans="1:14" ht="13.5" thickTop="1">
      <c r="A6" s="290">
        <v>1</v>
      </c>
      <c r="B6" s="281" t="s">
        <v>141</v>
      </c>
      <c r="C6" s="273">
        <v>18.5</v>
      </c>
      <c r="D6" s="276">
        <v>18.5</v>
      </c>
      <c r="E6" s="223">
        <v>0</v>
      </c>
      <c r="F6" s="273">
        <v>140.45</v>
      </c>
      <c r="G6" s="276">
        <v>140.45</v>
      </c>
      <c r="H6" s="223">
        <v>0</v>
      </c>
      <c r="I6" s="273">
        <v>139.2</v>
      </c>
      <c r="J6" s="276">
        <v>139.2</v>
      </c>
      <c r="K6" s="223">
        <v>0</v>
      </c>
      <c r="L6" s="301">
        <f>SUM(C6+F6+I6)</f>
        <v>298.15</v>
      </c>
      <c r="M6" s="303">
        <f>SUM(D6+G6+J6)</f>
        <v>298.15</v>
      </c>
      <c r="N6" s="306">
        <f>SUM(E6+H6+K6+K6)</f>
        <v>0</v>
      </c>
    </row>
    <row r="7" spans="1:14" ht="15.75" customHeight="1">
      <c r="A7" s="291"/>
      <c r="B7" s="266"/>
      <c r="C7" s="274"/>
      <c r="D7" s="272"/>
      <c r="E7" s="270"/>
      <c r="F7" s="274"/>
      <c r="G7" s="272"/>
      <c r="H7" s="270"/>
      <c r="I7" s="274"/>
      <c r="J7" s="272"/>
      <c r="K7" s="270"/>
      <c r="L7" s="302"/>
      <c r="M7" s="298"/>
      <c r="N7" s="305"/>
    </row>
    <row r="8" spans="1:14" ht="54.75" customHeight="1">
      <c r="A8" s="50" t="s">
        <v>140</v>
      </c>
      <c r="B8" s="245" t="s">
        <v>183</v>
      </c>
      <c r="C8" s="152">
        <v>0</v>
      </c>
      <c r="D8" s="153">
        <v>0</v>
      </c>
      <c r="E8" s="154">
        <v>0</v>
      </c>
      <c r="F8" s="152">
        <v>127.065</v>
      </c>
      <c r="G8" s="153">
        <v>127.065</v>
      </c>
      <c r="H8" s="154">
        <v>0</v>
      </c>
      <c r="I8" s="152">
        <v>0</v>
      </c>
      <c r="J8" s="153">
        <v>0</v>
      </c>
      <c r="K8" s="154">
        <v>0</v>
      </c>
      <c r="L8" s="155">
        <f>SUM(F8)</f>
        <v>127.065</v>
      </c>
      <c r="M8" s="156">
        <f>SUM(G8)</f>
        <v>127.065</v>
      </c>
      <c r="N8" s="157">
        <f>SUM(H8)</f>
        <v>0</v>
      </c>
    </row>
    <row r="9" spans="1:14" ht="12.75">
      <c r="A9" s="290">
        <f>SUM(A6+1)</f>
        <v>2</v>
      </c>
      <c r="B9" s="267" t="s">
        <v>14</v>
      </c>
      <c r="C9" s="299">
        <v>23.5</v>
      </c>
      <c r="D9" s="271">
        <v>23.5</v>
      </c>
      <c r="E9" s="269">
        <v>0</v>
      </c>
      <c r="F9" s="275">
        <v>174.5</v>
      </c>
      <c r="G9" s="271">
        <v>174.5</v>
      </c>
      <c r="H9" s="269">
        <v>0</v>
      </c>
      <c r="I9" s="275">
        <v>70.918</v>
      </c>
      <c r="J9" s="271">
        <v>70.918</v>
      </c>
      <c r="K9" s="269">
        <v>0</v>
      </c>
      <c r="L9" s="307">
        <f>SUM(C9+F9+I9)</f>
        <v>268.918</v>
      </c>
      <c r="M9" s="297">
        <f>SUM(D9+G9+J9)</f>
        <v>268.918</v>
      </c>
      <c r="N9" s="304">
        <f>SUM(E9+H9+K9)</f>
        <v>0</v>
      </c>
    </row>
    <row r="10" spans="1:14" ht="12.75">
      <c r="A10" s="291"/>
      <c r="B10" s="268"/>
      <c r="C10" s="300"/>
      <c r="D10" s="272"/>
      <c r="E10" s="270"/>
      <c r="F10" s="274"/>
      <c r="G10" s="272"/>
      <c r="H10" s="270"/>
      <c r="I10" s="274"/>
      <c r="J10" s="272"/>
      <c r="K10" s="270"/>
      <c r="L10" s="302"/>
      <c r="M10" s="298"/>
      <c r="N10" s="305"/>
    </row>
    <row r="11" spans="1:14" ht="38.25">
      <c r="A11" s="6">
        <v>3</v>
      </c>
      <c r="B11" s="247" t="s">
        <v>246</v>
      </c>
      <c r="C11" s="147">
        <v>278.6</v>
      </c>
      <c r="D11" s="164">
        <v>150.6</v>
      </c>
      <c r="E11" s="165">
        <v>128</v>
      </c>
      <c r="F11" s="164">
        <v>575</v>
      </c>
      <c r="G11" s="164">
        <v>575</v>
      </c>
      <c r="H11" s="165">
        <v>0</v>
      </c>
      <c r="I11" s="164">
        <v>28.3</v>
      </c>
      <c r="J11" s="164">
        <v>28.3</v>
      </c>
      <c r="K11" s="165">
        <v>0</v>
      </c>
      <c r="L11" s="166">
        <f aca="true" t="shared" si="0" ref="L11:L19">SUM(C11+F11+I11)</f>
        <v>881.9</v>
      </c>
      <c r="M11" s="166">
        <f aca="true" t="shared" si="1" ref="M11:M19">SUM(D11+G11+J11)</f>
        <v>753.9</v>
      </c>
      <c r="N11" s="167">
        <f aca="true" t="shared" si="2" ref="N11:N19">SUM(E11+H11+K11)</f>
        <v>128</v>
      </c>
    </row>
    <row r="12" spans="1:14" ht="41.25" customHeight="1">
      <c r="A12" s="6">
        <f aca="true" t="shared" si="3" ref="A12:A18">SUM(A11+1)</f>
        <v>4</v>
      </c>
      <c r="B12" s="247" t="s">
        <v>11</v>
      </c>
      <c r="C12" s="147">
        <v>31</v>
      </c>
      <c r="D12" s="164">
        <v>31</v>
      </c>
      <c r="E12" s="165">
        <v>0</v>
      </c>
      <c r="F12" s="164">
        <v>27</v>
      </c>
      <c r="G12" s="164">
        <v>27</v>
      </c>
      <c r="H12" s="165">
        <v>0</v>
      </c>
      <c r="I12" s="164">
        <v>25</v>
      </c>
      <c r="J12" s="164">
        <v>25</v>
      </c>
      <c r="K12" s="165">
        <v>0</v>
      </c>
      <c r="L12" s="166">
        <f t="shared" si="0"/>
        <v>83</v>
      </c>
      <c r="M12" s="166">
        <f t="shared" si="1"/>
        <v>83</v>
      </c>
      <c r="N12" s="167">
        <f t="shared" si="2"/>
        <v>0</v>
      </c>
    </row>
    <row r="13" spans="1:14" ht="41.25" customHeight="1">
      <c r="A13" s="6">
        <f t="shared" si="3"/>
        <v>5</v>
      </c>
      <c r="B13" s="248" t="s">
        <v>12</v>
      </c>
      <c r="C13" s="168">
        <v>15.2</v>
      </c>
      <c r="D13" s="164">
        <v>15.2</v>
      </c>
      <c r="E13" s="165">
        <v>0</v>
      </c>
      <c r="F13" s="169">
        <v>38</v>
      </c>
      <c r="G13" s="164">
        <v>38</v>
      </c>
      <c r="H13" s="165">
        <v>0</v>
      </c>
      <c r="I13" s="169">
        <v>55</v>
      </c>
      <c r="J13" s="164">
        <v>55</v>
      </c>
      <c r="K13" s="165">
        <v>0</v>
      </c>
      <c r="L13" s="170">
        <f t="shared" si="0"/>
        <v>108.2</v>
      </c>
      <c r="M13" s="166">
        <f t="shared" si="1"/>
        <v>108.2</v>
      </c>
      <c r="N13" s="167">
        <f t="shared" si="2"/>
        <v>0</v>
      </c>
    </row>
    <row r="14" spans="1:14" ht="28.5" customHeight="1">
      <c r="A14" s="6">
        <f t="shared" si="3"/>
        <v>6</v>
      </c>
      <c r="B14" s="248" t="s">
        <v>71</v>
      </c>
      <c r="C14" s="169">
        <v>8.5</v>
      </c>
      <c r="D14" s="164">
        <v>8.5</v>
      </c>
      <c r="E14" s="165">
        <v>0</v>
      </c>
      <c r="F14" s="169">
        <v>161.288</v>
      </c>
      <c r="G14" s="164">
        <v>161.288</v>
      </c>
      <c r="H14" s="165">
        <v>0</v>
      </c>
      <c r="I14" s="347">
        <v>72.469</v>
      </c>
      <c r="J14" s="177">
        <v>72.469</v>
      </c>
      <c r="K14" s="165">
        <v>0</v>
      </c>
      <c r="L14" s="170">
        <f t="shared" si="0"/>
        <v>242.257</v>
      </c>
      <c r="M14" s="166">
        <f t="shared" si="1"/>
        <v>242.257</v>
      </c>
      <c r="N14" s="167">
        <f t="shared" si="2"/>
        <v>0</v>
      </c>
    </row>
    <row r="15" spans="1:14" ht="27.75" customHeight="1">
      <c r="A15" s="6">
        <f t="shared" si="3"/>
        <v>7</v>
      </c>
      <c r="B15" s="248" t="s">
        <v>15</v>
      </c>
      <c r="C15" s="169">
        <v>13.5</v>
      </c>
      <c r="D15" s="164">
        <v>13.5</v>
      </c>
      <c r="E15" s="165">
        <v>0</v>
      </c>
      <c r="F15" s="169">
        <v>75.502</v>
      </c>
      <c r="G15" s="164">
        <v>75.502</v>
      </c>
      <c r="H15" s="165">
        <v>0</v>
      </c>
      <c r="I15" s="169">
        <v>58</v>
      </c>
      <c r="J15" s="164">
        <v>58</v>
      </c>
      <c r="K15" s="165">
        <v>0</v>
      </c>
      <c r="L15" s="170">
        <f t="shared" si="0"/>
        <v>147.002</v>
      </c>
      <c r="M15" s="166">
        <f t="shared" si="1"/>
        <v>147.002</v>
      </c>
      <c r="N15" s="167">
        <f t="shared" si="2"/>
        <v>0</v>
      </c>
    </row>
    <row r="16" spans="1:14" ht="51">
      <c r="A16" s="6">
        <f t="shared" si="3"/>
        <v>8</v>
      </c>
      <c r="B16" s="249" t="s">
        <v>16</v>
      </c>
      <c r="C16" s="171">
        <v>22.4</v>
      </c>
      <c r="D16" s="164">
        <v>22.4</v>
      </c>
      <c r="E16" s="165">
        <v>0</v>
      </c>
      <c r="F16" s="171">
        <v>24</v>
      </c>
      <c r="G16" s="164">
        <v>24</v>
      </c>
      <c r="H16" s="165">
        <v>0</v>
      </c>
      <c r="I16" s="171">
        <v>51.5</v>
      </c>
      <c r="J16" s="164">
        <v>51.5</v>
      </c>
      <c r="K16" s="165">
        <v>0</v>
      </c>
      <c r="L16" s="172">
        <f t="shared" si="0"/>
        <v>97.9</v>
      </c>
      <c r="M16" s="166">
        <f t="shared" si="1"/>
        <v>97.9</v>
      </c>
      <c r="N16" s="167">
        <f t="shared" si="2"/>
        <v>0</v>
      </c>
    </row>
    <row r="17" spans="1:14" ht="28.5" customHeight="1">
      <c r="A17" s="6">
        <f t="shared" si="3"/>
        <v>9</v>
      </c>
      <c r="B17" s="248" t="s">
        <v>17</v>
      </c>
      <c r="C17" s="171">
        <v>29.2</v>
      </c>
      <c r="D17" s="173">
        <v>29.2</v>
      </c>
      <c r="E17" s="174">
        <v>0</v>
      </c>
      <c r="F17" s="171">
        <v>2.952</v>
      </c>
      <c r="G17" s="173">
        <v>2.952</v>
      </c>
      <c r="H17" s="174">
        <v>0</v>
      </c>
      <c r="I17" s="171">
        <v>25</v>
      </c>
      <c r="J17" s="173">
        <v>25</v>
      </c>
      <c r="K17" s="174">
        <v>0</v>
      </c>
      <c r="L17" s="172">
        <f t="shared" si="0"/>
        <v>57.152</v>
      </c>
      <c r="M17" s="175">
        <f t="shared" si="1"/>
        <v>57.152</v>
      </c>
      <c r="N17" s="176">
        <f t="shared" si="2"/>
        <v>0</v>
      </c>
    </row>
    <row r="18" spans="1:14" ht="29.25" customHeight="1" thickBot="1">
      <c r="A18" s="6">
        <f t="shared" si="3"/>
        <v>10</v>
      </c>
      <c r="B18" s="248" t="s">
        <v>18</v>
      </c>
      <c r="C18" s="171">
        <v>5.1</v>
      </c>
      <c r="D18" s="173">
        <v>5.1</v>
      </c>
      <c r="E18" s="174">
        <v>0</v>
      </c>
      <c r="F18" s="171">
        <v>87</v>
      </c>
      <c r="G18" s="173">
        <v>87</v>
      </c>
      <c r="H18" s="174">
        <v>0</v>
      </c>
      <c r="I18" s="171">
        <v>7</v>
      </c>
      <c r="J18" s="173">
        <v>7</v>
      </c>
      <c r="K18" s="174">
        <v>0</v>
      </c>
      <c r="L18" s="172">
        <f t="shared" si="0"/>
        <v>99.1</v>
      </c>
      <c r="M18" s="175">
        <f t="shared" si="1"/>
        <v>99.1</v>
      </c>
      <c r="N18" s="176">
        <f t="shared" si="2"/>
        <v>0</v>
      </c>
    </row>
    <row r="19" spans="1:14" ht="53.25" customHeight="1" thickTop="1">
      <c r="A19" s="48">
        <v>11</v>
      </c>
      <c r="B19" s="344" t="s">
        <v>226</v>
      </c>
      <c r="C19" s="189">
        <v>0</v>
      </c>
      <c r="D19" s="190">
        <f aca="true" t="shared" si="4" ref="D19:D24">SUM(C19*25%)</f>
        <v>0</v>
      </c>
      <c r="E19" s="191">
        <f aca="true" t="shared" si="5" ref="E19:E24">SUM(C19*75%)</f>
        <v>0</v>
      </c>
      <c r="F19" s="189">
        <v>3.66</v>
      </c>
      <c r="G19" s="190">
        <v>3.66</v>
      </c>
      <c r="H19" s="191">
        <v>0</v>
      </c>
      <c r="I19" s="189">
        <v>626.554</v>
      </c>
      <c r="J19" s="190">
        <v>156.639</v>
      </c>
      <c r="K19" s="191">
        <v>469.915</v>
      </c>
      <c r="L19" s="192">
        <f t="shared" si="0"/>
        <v>630.2139999999999</v>
      </c>
      <c r="M19" s="193">
        <f t="shared" si="1"/>
        <v>160.299</v>
      </c>
      <c r="N19" s="194">
        <f t="shared" si="2"/>
        <v>469.915</v>
      </c>
    </row>
    <row r="20" spans="1:14" ht="51">
      <c r="A20" s="6">
        <v>12</v>
      </c>
      <c r="B20" s="28" t="s">
        <v>227</v>
      </c>
      <c r="C20" s="171">
        <v>0</v>
      </c>
      <c r="D20" s="177">
        <f t="shared" si="4"/>
        <v>0</v>
      </c>
      <c r="E20" s="178">
        <f t="shared" si="5"/>
        <v>0</v>
      </c>
      <c r="F20" s="171">
        <v>0</v>
      </c>
      <c r="G20" s="177">
        <v>0</v>
      </c>
      <c r="H20" s="178">
        <f>SUM(F20*75%)</f>
        <v>0</v>
      </c>
      <c r="I20" s="171">
        <v>1377</v>
      </c>
      <c r="J20" s="177">
        <f>SUM(I20*25%)</f>
        <v>344.25</v>
      </c>
      <c r="K20" s="178">
        <f>SUM(I20*75%)</f>
        <v>1032.75</v>
      </c>
      <c r="L20" s="172">
        <v>1377</v>
      </c>
      <c r="M20" s="179">
        <f>SUM(L20*25%)</f>
        <v>344.25</v>
      </c>
      <c r="N20" s="180">
        <f>SUM(L20*75%)</f>
        <v>1032.75</v>
      </c>
    </row>
    <row r="21" spans="1:14" ht="56.25" customHeight="1">
      <c r="A21" s="138">
        <f>SUM(A20+1)</f>
        <v>13</v>
      </c>
      <c r="B21" s="250" t="s">
        <v>228</v>
      </c>
      <c r="C21" s="161">
        <v>0</v>
      </c>
      <c r="D21" s="159">
        <f t="shared" si="4"/>
        <v>0</v>
      </c>
      <c r="E21" s="160">
        <f t="shared" si="5"/>
        <v>0</v>
      </c>
      <c r="F21" s="161">
        <v>0</v>
      </c>
      <c r="G21" s="159">
        <f>SUM(F21*25%)</f>
        <v>0</v>
      </c>
      <c r="H21" s="160">
        <f>SUM(F21*75%)</f>
        <v>0</v>
      </c>
      <c r="I21" s="161">
        <v>50</v>
      </c>
      <c r="J21" s="159">
        <v>50</v>
      </c>
      <c r="K21" s="160">
        <v>0</v>
      </c>
      <c r="L21" s="139">
        <v>50</v>
      </c>
      <c r="M21" s="162">
        <v>50</v>
      </c>
      <c r="N21" s="163">
        <v>0</v>
      </c>
    </row>
    <row r="22" spans="1:14" ht="51">
      <c r="A22" s="5">
        <f>SUM(A21+1)</f>
        <v>14</v>
      </c>
      <c r="B22" s="251" t="s">
        <v>229</v>
      </c>
      <c r="C22" s="169">
        <v>0</v>
      </c>
      <c r="D22" s="181">
        <f t="shared" si="4"/>
        <v>0</v>
      </c>
      <c r="E22" s="182">
        <f t="shared" si="5"/>
        <v>0</v>
      </c>
      <c r="F22" s="169">
        <v>0</v>
      </c>
      <c r="G22" s="181">
        <v>0</v>
      </c>
      <c r="H22" s="182">
        <v>0</v>
      </c>
      <c r="I22" s="169">
        <v>80</v>
      </c>
      <c r="J22" s="181">
        <v>80</v>
      </c>
      <c r="K22" s="182">
        <v>0</v>
      </c>
      <c r="L22" s="170">
        <v>80</v>
      </c>
      <c r="M22" s="183">
        <v>80</v>
      </c>
      <c r="N22" s="184">
        <v>0</v>
      </c>
    </row>
    <row r="23" spans="1:14" ht="51">
      <c r="A23" s="5">
        <f>SUM(A22+1)</f>
        <v>15</v>
      </c>
      <c r="B23" s="28" t="s">
        <v>230</v>
      </c>
      <c r="C23" s="169">
        <v>0</v>
      </c>
      <c r="D23" s="181">
        <f t="shared" si="4"/>
        <v>0</v>
      </c>
      <c r="E23" s="182">
        <f t="shared" si="5"/>
        <v>0</v>
      </c>
      <c r="F23" s="169">
        <v>67.088</v>
      </c>
      <c r="G23" s="181">
        <v>67.088</v>
      </c>
      <c r="H23" s="182">
        <v>0</v>
      </c>
      <c r="I23" s="169">
        <v>0</v>
      </c>
      <c r="J23" s="181">
        <f>SUM(I23*25%)</f>
        <v>0</v>
      </c>
      <c r="K23" s="182">
        <f>SUM(I23*75%)</f>
        <v>0</v>
      </c>
      <c r="L23" s="170">
        <v>75</v>
      </c>
      <c r="M23" s="183">
        <v>75</v>
      </c>
      <c r="N23" s="184">
        <v>0</v>
      </c>
    </row>
    <row r="24" spans="1:14" ht="53.25" customHeight="1">
      <c r="A24" s="5">
        <v>16</v>
      </c>
      <c r="B24" s="28" t="s">
        <v>230</v>
      </c>
      <c r="C24" s="169">
        <v>0</v>
      </c>
      <c r="D24" s="181">
        <f t="shared" si="4"/>
        <v>0</v>
      </c>
      <c r="E24" s="182">
        <f t="shared" si="5"/>
        <v>0</v>
      </c>
      <c r="F24" s="169">
        <v>0</v>
      </c>
      <c r="G24" s="181">
        <f>SUM(F24*25%)</f>
        <v>0</v>
      </c>
      <c r="H24" s="182">
        <f>SUM(F24*75%)</f>
        <v>0</v>
      </c>
      <c r="I24" s="169">
        <v>552</v>
      </c>
      <c r="J24" s="181">
        <f>SUM(I24*25%)</f>
        <v>138</v>
      </c>
      <c r="K24" s="182">
        <f>SUM(I24*75%)</f>
        <v>414</v>
      </c>
      <c r="L24" s="170">
        <v>552</v>
      </c>
      <c r="M24" s="183">
        <f>SUM(L24*25%)</f>
        <v>138</v>
      </c>
      <c r="N24" s="184">
        <f>SUM(L24*75%)</f>
        <v>414</v>
      </c>
    </row>
    <row r="25" spans="1:14" ht="54" customHeight="1">
      <c r="A25" s="5">
        <f>SUM(A24+1)</f>
        <v>17</v>
      </c>
      <c r="B25" s="250" t="s">
        <v>231</v>
      </c>
      <c r="C25" s="169">
        <v>3.538</v>
      </c>
      <c r="D25" s="181">
        <v>3.538</v>
      </c>
      <c r="E25" s="182">
        <v>0</v>
      </c>
      <c r="F25" s="169">
        <v>0</v>
      </c>
      <c r="G25" s="181">
        <v>0</v>
      </c>
      <c r="H25" s="182">
        <f>SUM(F25*75%)</f>
        <v>0</v>
      </c>
      <c r="I25" s="169">
        <v>971.06</v>
      </c>
      <c r="J25" s="181">
        <v>242.765</v>
      </c>
      <c r="K25" s="182">
        <v>728.295</v>
      </c>
      <c r="L25" s="170">
        <f>SUM(C25+F25+I25)</f>
        <v>974.598</v>
      </c>
      <c r="M25" s="183">
        <f>SUM(D25+G25+J25)</f>
        <v>246.303</v>
      </c>
      <c r="N25" s="184">
        <f>SUM(E25+H25+K25)</f>
        <v>728.295</v>
      </c>
    </row>
    <row r="26" spans="1:14" ht="51">
      <c r="A26" s="5">
        <f>SUM(A25+1)</f>
        <v>18</v>
      </c>
      <c r="B26" s="253" t="s">
        <v>232</v>
      </c>
      <c r="C26" s="169">
        <v>0</v>
      </c>
      <c r="D26" s="181">
        <f>SUM(C26*25%)</f>
        <v>0</v>
      </c>
      <c r="E26" s="182">
        <f>SUM(C26*75%)</f>
        <v>0</v>
      </c>
      <c r="F26" s="169">
        <v>0</v>
      </c>
      <c r="G26" s="181">
        <f>SUM(F26*25%)</f>
        <v>0</v>
      </c>
      <c r="H26" s="182">
        <f>SUM(F26*75%)</f>
        <v>0</v>
      </c>
      <c r="I26" s="169">
        <v>70</v>
      </c>
      <c r="J26" s="181">
        <v>70</v>
      </c>
      <c r="K26" s="182">
        <v>0</v>
      </c>
      <c r="L26" s="170">
        <v>70</v>
      </c>
      <c r="M26" s="183">
        <v>70</v>
      </c>
      <c r="N26" s="184">
        <v>0</v>
      </c>
    </row>
    <row r="27" spans="1:14" ht="55.5" customHeight="1">
      <c r="A27" s="5">
        <f>SUM(A26+1)</f>
        <v>19</v>
      </c>
      <c r="B27" s="252" t="s">
        <v>233</v>
      </c>
      <c r="C27" s="169">
        <v>3.838</v>
      </c>
      <c r="D27" s="181">
        <v>3.838</v>
      </c>
      <c r="E27" s="182">
        <v>0</v>
      </c>
      <c r="F27" s="169">
        <v>0</v>
      </c>
      <c r="G27" s="181">
        <v>0</v>
      </c>
      <c r="H27" s="182">
        <v>0</v>
      </c>
      <c r="I27" s="169">
        <v>2080.885</v>
      </c>
      <c r="J27" s="181">
        <v>520.222</v>
      </c>
      <c r="K27" s="182">
        <v>1560.663</v>
      </c>
      <c r="L27" s="170">
        <f>SUM(C27+F27+I27)</f>
        <v>2084.7230000000004</v>
      </c>
      <c r="M27" s="183">
        <f>SUM(D27+G27+J27)</f>
        <v>524.06</v>
      </c>
      <c r="N27" s="184">
        <f>SUM(E27+H27+K27)</f>
        <v>1560.663</v>
      </c>
    </row>
    <row r="28" spans="1:14" ht="117" customHeight="1">
      <c r="A28" s="6">
        <v>20</v>
      </c>
      <c r="B28" s="28" t="s">
        <v>235</v>
      </c>
      <c r="C28" s="171">
        <v>0</v>
      </c>
      <c r="D28" s="177">
        <v>0</v>
      </c>
      <c r="E28" s="178">
        <v>0</v>
      </c>
      <c r="F28" s="171">
        <v>0</v>
      </c>
      <c r="G28" s="177">
        <v>0</v>
      </c>
      <c r="H28" s="178">
        <v>0</v>
      </c>
      <c r="I28" s="173">
        <v>100</v>
      </c>
      <c r="J28" s="177">
        <v>100</v>
      </c>
      <c r="K28" s="178">
        <v>0</v>
      </c>
      <c r="L28" s="175">
        <v>100</v>
      </c>
      <c r="M28" s="179">
        <v>100</v>
      </c>
      <c r="N28" s="180">
        <v>0</v>
      </c>
    </row>
    <row r="29" spans="1:14" ht="57.75" customHeight="1">
      <c r="A29" s="346">
        <v>21</v>
      </c>
      <c r="B29" s="28" t="s">
        <v>234</v>
      </c>
      <c r="C29" s="173">
        <v>0</v>
      </c>
      <c r="D29" s="177">
        <f>SUM(C29*25%)</f>
        <v>0</v>
      </c>
      <c r="E29" s="178">
        <f>SUM(C29*75%)</f>
        <v>0</v>
      </c>
      <c r="F29" s="173">
        <v>0</v>
      </c>
      <c r="G29" s="177">
        <v>0</v>
      </c>
      <c r="H29" s="178">
        <v>0</v>
      </c>
      <c r="I29" s="173">
        <v>120</v>
      </c>
      <c r="J29" s="177">
        <f>SUM(I29*25%)</f>
        <v>30</v>
      </c>
      <c r="K29" s="178">
        <f>SUM(I29*75%)</f>
        <v>90</v>
      </c>
      <c r="L29" s="175">
        <f aca="true" t="shared" si="6" ref="L29:N30">SUM(C29+F29+I29)</f>
        <v>120</v>
      </c>
      <c r="M29" s="179">
        <f t="shared" si="6"/>
        <v>30</v>
      </c>
      <c r="N29" s="180">
        <f t="shared" si="6"/>
        <v>90</v>
      </c>
    </row>
    <row r="30" spans="1:14" ht="40.5" customHeight="1">
      <c r="A30" s="6">
        <f>SUM(A29+1)</f>
        <v>22</v>
      </c>
      <c r="B30" s="28" t="s">
        <v>72</v>
      </c>
      <c r="C30" s="173">
        <v>0</v>
      </c>
      <c r="D30" s="177">
        <f aca="true" t="shared" si="7" ref="D30:D71">SUM(C30*25%)</f>
        <v>0</v>
      </c>
      <c r="E30" s="178">
        <f>SUM(C30*75%)</f>
        <v>0</v>
      </c>
      <c r="F30" s="171">
        <v>80</v>
      </c>
      <c r="G30" s="177">
        <v>80</v>
      </c>
      <c r="H30" s="178">
        <v>0</v>
      </c>
      <c r="I30" s="171">
        <v>2000</v>
      </c>
      <c r="J30" s="177">
        <f>SUM(I30*25%)</f>
        <v>500</v>
      </c>
      <c r="K30" s="178">
        <f aca="true" t="shared" si="8" ref="K30:K66">SUM(I30*75%)</f>
        <v>1500</v>
      </c>
      <c r="L30" s="175">
        <f t="shared" si="6"/>
        <v>2080</v>
      </c>
      <c r="M30" s="179">
        <f t="shared" si="6"/>
        <v>580</v>
      </c>
      <c r="N30" s="180">
        <f t="shared" si="6"/>
        <v>1500</v>
      </c>
    </row>
    <row r="31" spans="1:14" ht="25.5">
      <c r="A31" s="6">
        <f>SUM(A30+1)</f>
        <v>23</v>
      </c>
      <c r="B31" s="248" t="s">
        <v>13</v>
      </c>
      <c r="C31" s="164">
        <v>0</v>
      </c>
      <c r="D31" s="177">
        <f t="shared" si="7"/>
        <v>0</v>
      </c>
      <c r="E31" s="178">
        <f>SUM(C31*75%)</f>
        <v>0</v>
      </c>
      <c r="F31" s="164">
        <v>0</v>
      </c>
      <c r="G31" s="177">
        <v>0</v>
      </c>
      <c r="H31" s="178">
        <v>0</v>
      </c>
      <c r="I31" s="164">
        <v>90</v>
      </c>
      <c r="J31" s="177">
        <v>90</v>
      </c>
      <c r="K31" s="178">
        <v>0</v>
      </c>
      <c r="L31" s="166">
        <v>100</v>
      </c>
      <c r="M31" s="179">
        <v>100</v>
      </c>
      <c r="N31" s="180">
        <v>0</v>
      </c>
    </row>
    <row r="32" spans="1:14" ht="38.25">
      <c r="A32" s="6">
        <f>SUM(A31+1)</f>
        <v>24</v>
      </c>
      <c r="B32" s="247" t="s">
        <v>250</v>
      </c>
      <c r="C32" s="147">
        <v>21.96</v>
      </c>
      <c r="D32" s="177">
        <v>21.96</v>
      </c>
      <c r="E32" s="178">
        <v>0</v>
      </c>
      <c r="F32" s="185">
        <v>0</v>
      </c>
      <c r="G32" s="177">
        <v>0</v>
      </c>
      <c r="H32" s="178">
        <f aca="true" t="shared" si="9" ref="H32:H66">SUM(F32*75%)</f>
        <v>0</v>
      </c>
      <c r="I32" s="186">
        <v>0</v>
      </c>
      <c r="J32" s="177">
        <v>0</v>
      </c>
      <c r="K32" s="178">
        <f t="shared" si="8"/>
        <v>0</v>
      </c>
      <c r="L32" s="187">
        <v>50</v>
      </c>
      <c r="M32" s="179">
        <f aca="true" t="shared" si="10" ref="M32:M68">SUM(L32*25%)</f>
        <v>12.5</v>
      </c>
      <c r="N32" s="180">
        <f aca="true" t="shared" si="11" ref="N32:N66">SUM(L32*75%)</f>
        <v>37.5</v>
      </c>
    </row>
    <row r="33" spans="1:14" ht="51">
      <c r="A33" s="5">
        <f>SUM(A32+1)</f>
        <v>25</v>
      </c>
      <c r="B33" s="254" t="s">
        <v>153</v>
      </c>
      <c r="C33" s="169">
        <v>20</v>
      </c>
      <c r="D33" s="181">
        <v>20</v>
      </c>
      <c r="E33" s="182">
        <v>0</v>
      </c>
      <c r="F33" s="169">
        <v>0</v>
      </c>
      <c r="G33" s="181">
        <f aca="true" t="shared" si="12" ref="G33:G58">SUM(F33*25%)</f>
        <v>0</v>
      </c>
      <c r="H33" s="182">
        <f t="shared" si="9"/>
        <v>0</v>
      </c>
      <c r="I33" s="169">
        <v>100</v>
      </c>
      <c r="J33" s="181">
        <v>100</v>
      </c>
      <c r="K33" s="182">
        <v>0</v>
      </c>
      <c r="L33" s="170">
        <f aca="true" t="shared" si="13" ref="L33:N35">SUM(C33+F33+I33)</f>
        <v>120</v>
      </c>
      <c r="M33" s="183">
        <f t="shared" si="13"/>
        <v>120</v>
      </c>
      <c r="N33" s="184">
        <f t="shared" si="13"/>
        <v>0</v>
      </c>
    </row>
    <row r="34" spans="1:14" ht="25.5">
      <c r="A34" s="6">
        <v>26</v>
      </c>
      <c r="B34" s="255" t="s">
        <v>236</v>
      </c>
      <c r="C34" s="173">
        <v>0</v>
      </c>
      <c r="D34" s="177">
        <v>0</v>
      </c>
      <c r="E34" s="178">
        <v>0</v>
      </c>
      <c r="F34" s="173">
        <v>20</v>
      </c>
      <c r="G34" s="177">
        <v>20</v>
      </c>
      <c r="H34" s="178">
        <v>0</v>
      </c>
      <c r="I34" s="173">
        <v>328</v>
      </c>
      <c r="J34" s="177">
        <v>328</v>
      </c>
      <c r="K34" s="178">
        <v>0</v>
      </c>
      <c r="L34" s="175">
        <f t="shared" si="13"/>
        <v>348</v>
      </c>
      <c r="M34" s="188">
        <f t="shared" si="13"/>
        <v>348</v>
      </c>
      <c r="N34" s="180">
        <f t="shared" si="13"/>
        <v>0</v>
      </c>
    </row>
    <row r="35" spans="1:14" ht="26.25" thickBot="1">
      <c r="A35" s="138">
        <v>27</v>
      </c>
      <c r="B35" s="256" t="s">
        <v>237</v>
      </c>
      <c r="C35" s="161">
        <v>0</v>
      </c>
      <c r="D35" s="159">
        <v>0</v>
      </c>
      <c r="E35" s="160">
        <v>0</v>
      </c>
      <c r="F35" s="161">
        <v>73</v>
      </c>
      <c r="G35" s="159">
        <v>53</v>
      </c>
      <c r="H35" s="160">
        <v>20</v>
      </c>
      <c r="I35" s="161">
        <v>0</v>
      </c>
      <c r="J35" s="159">
        <v>0</v>
      </c>
      <c r="K35" s="160">
        <v>0</v>
      </c>
      <c r="L35" s="139">
        <f t="shared" si="13"/>
        <v>73</v>
      </c>
      <c r="M35" s="162">
        <f t="shared" si="13"/>
        <v>53</v>
      </c>
      <c r="N35" s="163">
        <f t="shared" si="13"/>
        <v>20</v>
      </c>
    </row>
    <row r="36" spans="1:14" ht="64.5" thickTop="1">
      <c r="A36" s="48">
        <v>28</v>
      </c>
      <c r="B36" s="257" t="s">
        <v>175</v>
      </c>
      <c r="C36" s="189">
        <v>18.05</v>
      </c>
      <c r="D36" s="190">
        <v>18.05</v>
      </c>
      <c r="E36" s="191">
        <v>0</v>
      </c>
      <c r="F36" s="189">
        <v>0</v>
      </c>
      <c r="G36" s="190">
        <v>0</v>
      </c>
      <c r="H36" s="191">
        <v>0</v>
      </c>
      <c r="I36" s="189">
        <v>0</v>
      </c>
      <c r="J36" s="190">
        <v>0</v>
      </c>
      <c r="K36" s="191">
        <v>0</v>
      </c>
      <c r="L36" s="192">
        <v>18.05</v>
      </c>
      <c r="M36" s="193">
        <v>18.05</v>
      </c>
      <c r="N36" s="194">
        <v>0</v>
      </c>
    </row>
    <row r="37" spans="1:14" ht="38.25">
      <c r="A37" s="50">
        <v>29</v>
      </c>
      <c r="B37" s="258" t="s">
        <v>212</v>
      </c>
      <c r="C37" s="152">
        <v>0</v>
      </c>
      <c r="D37" s="153">
        <f t="shared" si="7"/>
        <v>0</v>
      </c>
      <c r="E37" s="154">
        <f aca="true" t="shared" si="14" ref="E37:E61">SUM(C37*75%)</f>
        <v>0</v>
      </c>
      <c r="F37" s="152">
        <v>1108.8</v>
      </c>
      <c r="G37" s="153">
        <v>952.013</v>
      </c>
      <c r="H37" s="154">
        <v>156.787</v>
      </c>
      <c r="I37" s="152">
        <v>5934.034</v>
      </c>
      <c r="J37" s="153">
        <v>5090.821</v>
      </c>
      <c r="K37" s="154">
        <v>843.213</v>
      </c>
      <c r="L37" s="155">
        <v>7042.834</v>
      </c>
      <c r="M37" s="156">
        <v>6042.834</v>
      </c>
      <c r="N37" s="157">
        <v>1000</v>
      </c>
    </row>
    <row r="38" spans="1:14" ht="51">
      <c r="A38" s="50">
        <v>30</v>
      </c>
      <c r="B38" s="258" t="s">
        <v>224</v>
      </c>
      <c r="C38" s="152">
        <v>0</v>
      </c>
      <c r="D38" s="153">
        <v>0</v>
      </c>
      <c r="E38" s="154">
        <v>0</v>
      </c>
      <c r="F38" s="152">
        <v>0</v>
      </c>
      <c r="G38" s="153">
        <v>0</v>
      </c>
      <c r="H38" s="154">
        <v>0</v>
      </c>
      <c r="I38" s="152">
        <v>2579.029</v>
      </c>
      <c r="J38" s="153">
        <v>386.854</v>
      </c>
      <c r="K38" s="154">
        <v>2192.175</v>
      </c>
      <c r="L38" s="155">
        <v>2579.029</v>
      </c>
      <c r="M38" s="156">
        <v>386.854</v>
      </c>
      <c r="N38" s="157">
        <v>2192.175</v>
      </c>
    </row>
    <row r="39" spans="1:14" ht="38.25">
      <c r="A39" s="50">
        <v>31</v>
      </c>
      <c r="B39" s="258" t="s">
        <v>187</v>
      </c>
      <c r="C39" s="152">
        <v>0</v>
      </c>
      <c r="D39" s="153">
        <f t="shared" si="7"/>
        <v>0</v>
      </c>
      <c r="E39" s="154">
        <f t="shared" si="14"/>
        <v>0</v>
      </c>
      <c r="F39" s="152">
        <v>2586.19</v>
      </c>
      <c r="G39" s="153">
        <v>1293.1</v>
      </c>
      <c r="H39" s="154">
        <v>1293.09</v>
      </c>
      <c r="I39" s="152">
        <v>0</v>
      </c>
      <c r="J39" s="153">
        <f aca="true" t="shared" si="15" ref="J39:J68">SUM(I39*25%)</f>
        <v>0</v>
      </c>
      <c r="K39" s="154">
        <f t="shared" si="8"/>
        <v>0</v>
      </c>
      <c r="L39" s="155">
        <v>2586.19</v>
      </c>
      <c r="M39" s="156">
        <v>1293.1</v>
      </c>
      <c r="N39" s="157">
        <v>1293.09</v>
      </c>
    </row>
    <row r="40" spans="1:14" ht="38.25">
      <c r="A40" s="50">
        <v>32</v>
      </c>
      <c r="B40" s="245" t="s">
        <v>188</v>
      </c>
      <c r="C40" s="152">
        <v>0</v>
      </c>
      <c r="D40" s="153">
        <f t="shared" si="7"/>
        <v>0</v>
      </c>
      <c r="E40" s="154">
        <f t="shared" si="14"/>
        <v>0</v>
      </c>
      <c r="F40" s="152">
        <v>1000</v>
      </c>
      <c r="G40" s="153">
        <f t="shared" si="12"/>
        <v>250</v>
      </c>
      <c r="H40" s="154">
        <f t="shared" si="9"/>
        <v>750</v>
      </c>
      <c r="I40" s="152">
        <v>1000</v>
      </c>
      <c r="J40" s="153">
        <f t="shared" si="15"/>
        <v>250</v>
      </c>
      <c r="K40" s="154">
        <f t="shared" si="8"/>
        <v>750</v>
      </c>
      <c r="L40" s="155">
        <v>2000</v>
      </c>
      <c r="M40" s="156">
        <f t="shared" si="10"/>
        <v>500</v>
      </c>
      <c r="N40" s="157">
        <f t="shared" si="11"/>
        <v>1500</v>
      </c>
    </row>
    <row r="41" spans="1:14" ht="51">
      <c r="A41" s="50">
        <v>33</v>
      </c>
      <c r="B41" s="259" t="s">
        <v>189</v>
      </c>
      <c r="C41" s="195">
        <v>0</v>
      </c>
      <c r="D41" s="196">
        <f t="shared" si="7"/>
        <v>0</v>
      </c>
      <c r="E41" s="197">
        <f t="shared" si="14"/>
        <v>0</v>
      </c>
      <c r="F41" s="195">
        <v>1000</v>
      </c>
      <c r="G41" s="196">
        <f t="shared" si="12"/>
        <v>250</v>
      </c>
      <c r="H41" s="197">
        <f t="shared" si="9"/>
        <v>750</v>
      </c>
      <c r="I41" s="198">
        <v>1300</v>
      </c>
      <c r="J41" s="196">
        <f t="shared" si="15"/>
        <v>325</v>
      </c>
      <c r="K41" s="197">
        <f t="shared" si="8"/>
        <v>975</v>
      </c>
      <c r="L41" s="199">
        <v>2300</v>
      </c>
      <c r="M41" s="200">
        <f t="shared" si="10"/>
        <v>575</v>
      </c>
      <c r="N41" s="201">
        <f t="shared" si="11"/>
        <v>1725</v>
      </c>
    </row>
    <row r="42" spans="1:14" ht="51">
      <c r="A42" s="50">
        <v>34</v>
      </c>
      <c r="B42" s="345" t="s">
        <v>142</v>
      </c>
      <c r="C42" s="153">
        <v>0</v>
      </c>
      <c r="D42" s="153">
        <f t="shared" si="7"/>
        <v>0</v>
      </c>
      <c r="E42" s="153">
        <f t="shared" si="14"/>
        <v>0</v>
      </c>
      <c r="F42" s="153">
        <v>200</v>
      </c>
      <c r="G42" s="153">
        <f t="shared" si="12"/>
        <v>50</v>
      </c>
      <c r="H42" s="153">
        <f t="shared" si="9"/>
        <v>150</v>
      </c>
      <c r="I42" s="153">
        <v>500</v>
      </c>
      <c r="J42" s="153">
        <f t="shared" si="15"/>
        <v>125</v>
      </c>
      <c r="K42" s="153">
        <f t="shared" si="8"/>
        <v>375</v>
      </c>
      <c r="L42" s="156">
        <v>700</v>
      </c>
      <c r="M42" s="156">
        <f t="shared" si="10"/>
        <v>175</v>
      </c>
      <c r="N42" s="156">
        <f t="shared" si="11"/>
        <v>525</v>
      </c>
    </row>
    <row r="43" spans="1:14" ht="25.5">
      <c r="A43" s="50">
        <v>35</v>
      </c>
      <c r="B43" s="259" t="s">
        <v>211</v>
      </c>
      <c r="C43" s="195">
        <v>0</v>
      </c>
      <c r="D43" s="153">
        <f t="shared" si="7"/>
        <v>0</v>
      </c>
      <c r="E43" s="154">
        <f t="shared" si="14"/>
        <v>0</v>
      </c>
      <c r="F43" s="195">
        <v>850</v>
      </c>
      <c r="G43" s="153">
        <f t="shared" si="12"/>
        <v>212.5</v>
      </c>
      <c r="H43" s="154">
        <f t="shared" si="9"/>
        <v>637.5</v>
      </c>
      <c r="I43" s="198">
        <v>2000</v>
      </c>
      <c r="J43" s="153">
        <f t="shared" si="15"/>
        <v>500</v>
      </c>
      <c r="K43" s="154">
        <f t="shared" si="8"/>
        <v>1500</v>
      </c>
      <c r="L43" s="199">
        <v>2850</v>
      </c>
      <c r="M43" s="156">
        <f t="shared" si="10"/>
        <v>712.5</v>
      </c>
      <c r="N43" s="157">
        <f t="shared" si="11"/>
        <v>2137.5</v>
      </c>
    </row>
    <row r="44" spans="1:14" ht="38.25">
      <c r="A44" s="50">
        <v>36</v>
      </c>
      <c r="B44" s="259" t="s">
        <v>190</v>
      </c>
      <c r="C44" s="195">
        <v>0</v>
      </c>
      <c r="D44" s="153">
        <f t="shared" si="7"/>
        <v>0</v>
      </c>
      <c r="E44" s="154">
        <f t="shared" si="14"/>
        <v>0</v>
      </c>
      <c r="F44" s="195">
        <v>2600</v>
      </c>
      <c r="G44" s="153">
        <f t="shared" si="12"/>
        <v>650</v>
      </c>
      <c r="H44" s="154">
        <f t="shared" si="9"/>
        <v>1950</v>
      </c>
      <c r="I44" s="198">
        <v>0</v>
      </c>
      <c r="J44" s="153">
        <f t="shared" si="15"/>
        <v>0</v>
      </c>
      <c r="K44" s="154">
        <f t="shared" si="8"/>
        <v>0</v>
      </c>
      <c r="L44" s="199">
        <v>2600</v>
      </c>
      <c r="M44" s="156">
        <f t="shared" si="10"/>
        <v>650</v>
      </c>
      <c r="N44" s="157">
        <f t="shared" si="11"/>
        <v>1950</v>
      </c>
    </row>
    <row r="45" spans="1:14" ht="38.25">
      <c r="A45" s="50">
        <v>37</v>
      </c>
      <c r="B45" s="259" t="s">
        <v>143</v>
      </c>
      <c r="C45" s="195">
        <v>0</v>
      </c>
      <c r="D45" s="153">
        <f t="shared" si="7"/>
        <v>0</v>
      </c>
      <c r="E45" s="154">
        <f t="shared" si="14"/>
        <v>0</v>
      </c>
      <c r="F45" s="195">
        <v>0</v>
      </c>
      <c r="G45" s="153">
        <f t="shared" si="12"/>
        <v>0</v>
      </c>
      <c r="H45" s="154">
        <f t="shared" si="9"/>
        <v>0</v>
      </c>
      <c r="I45" s="198">
        <v>500</v>
      </c>
      <c r="J45" s="153">
        <f t="shared" si="15"/>
        <v>125</v>
      </c>
      <c r="K45" s="154">
        <f t="shared" si="8"/>
        <v>375</v>
      </c>
      <c r="L45" s="199">
        <v>500</v>
      </c>
      <c r="M45" s="156">
        <f t="shared" si="10"/>
        <v>125</v>
      </c>
      <c r="N45" s="157">
        <f t="shared" si="11"/>
        <v>375</v>
      </c>
    </row>
    <row r="46" spans="1:14" ht="38.25">
      <c r="A46" s="50">
        <v>38</v>
      </c>
      <c r="B46" s="259" t="s">
        <v>191</v>
      </c>
      <c r="C46" s="202">
        <v>0</v>
      </c>
      <c r="D46" s="153">
        <f t="shared" si="7"/>
        <v>0</v>
      </c>
      <c r="E46" s="154">
        <f t="shared" si="14"/>
        <v>0</v>
      </c>
      <c r="F46" s="202">
        <v>120</v>
      </c>
      <c r="G46" s="153">
        <f t="shared" si="12"/>
        <v>30</v>
      </c>
      <c r="H46" s="154">
        <f t="shared" si="9"/>
        <v>90</v>
      </c>
      <c r="I46" s="203">
        <v>0</v>
      </c>
      <c r="J46" s="153">
        <f t="shared" si="15"/>
        <v>0</v>
      </c>
      <c r="K46" s="154">
        <f t="shared" si="8"/>
        <v>0</v>
      </c>
      <c r="L46" s="204">
        <v>120</v>
      </c>
      <c r="M46" s="156">
        <f t="shared" si="10"/>
        <v>30</v>
      </c>
      <c r="N46" s="157">
        <f t="shared" si="11"/>
        <v>90</v>
      </c>
    </row>
    <row r="47" spans="1:14" ht="63.75">
      <c r="A47" s="50">
        <v>39</v>
      </c>
      <c r="B47" s="258" t="s">
        <v>192</v>
      </c>
      <c r="C47" s="205">
        <v>0</v>
      </c>
      <c r="D47" s="153">
        <f t="shared" si="7"/>
        <v>0</v>
      </c>
      <c r="E47" s="154">
        <f t="shared" si="14"/>
        <v>0</v>
      </c>
      <c r="F47" s="205">
        <v>55</v>
      </c>
      <c r="G47" s="153">
        <f t="shared" si="12"/>
        <v>13.75</v>
      </c>
      <c r="H47" s="154">
        <f t="shared" si="9"/>
        <v>41.25</v>
      </c>
      <c r="I47" s="205">
        <v>0</v>
      </c>
      <c r="J47" s="153">
        <f t="shared" si="15"/>
        <v>0</v>
      </c>
      <c r="K47" s="154">
        <f t="shared" si="8"/>
        <v>0</v>
      </c>
      <c r="L47" s="206">
        <v>55</v>
      </c>
      <c r="M47" s="156">
        <f t="shared" si="10"/>
        <v>13.75</v>
      </c>
      <c r="N47" s="157">
        <f t="shared" si="11"/>
        <v>41.25</v>
      </c>
    </row>
    <row r="48" spans="1:14" ht="51">
      <c r="A48" s="50">
        <v>40</v>
      </c>
      <c r="B48" s="258" t="s">
        <v>144</v>
      </c>
      <c r="C48" s="152">
        <v>0</v>
      </c>
      <c r="D48" s="153">
        <f t="shared" si="7"/>
        <v>0</v>
      </c>
      <c r="E48" s="154">
        <f t="shared" si="14"/>
        <v>0</v>
      </c>
      <c r="F48" s="152">
        <v>600</v>
      </c>
      <c r="G48" s="153">
        <f t="shared" si="12"/>
        <v>150</v>
      </c>
      <c r="H48" s="154">
        <f t="shared" si="9"/>
        <v>450</v>
      </c>
      <c r="I48" s="152">
        <v>0</v>
      </c>
      <c r="J48" s="153">
        <f t="shared" si="15"/>
        <v>0</v>
      </c>
      <c r="K48" s="154">
        <f t="shared" si="8"/>
        <v>0</v>
      </c>
      <c r="L48" s="155">
        <v>600</v>
      </c>
      <c r="M48" s="156">
        <f t="shared" si="10"/>
        <v>150</v>
      </c>
      <c r="N48" s="157">
        <f t="shared" si="11"/>
        <v>450</v>
      </c>
    </row>
    <row r="49" spans="1:14" ht="38.25">
      <c r="A49" s="50">
        <v>41</v>
      </c>
      <c r="B49" s="259" t="s">
        <v>145</v>
      </c>
      <c r="C49" s="195">
        <v>0</v>
      </c>
      <c r="D49" s="153">
        <f t="shared" si="7"/>
        <v>0</v>
      </c>
      <c r="E49" s="154">
        <f t="shared" si="14"/>
        <v>0</v>
      </c>
      <c r="F49" s="195">
        <v>430</v>
      </c>
      <c r="G49" s="153">
        <f t="shared" si="12"/>
        <v>107.5</v>
      </c>
      <c r="H49" s="154">
        <f t="shared" si="9"/>
        <v>322.5</v>
      </c>
      <c r="I49" s="198">
        <v>0</v>
      </c>
      <c r="J49" s="153">
        <f t="shared" si="15"/>
        <v>0</v>
      </c>
      <c r="K49" s="154">
        <f t="shared" si="8"/>
        <v>0</v>
      </c>
      <c r="L49" s="199">
        <v>430</v>
      </c>
      <c r="M49" s="156">
        <f t="shared" si="10"/>
        <v>107.5</v>
      </c>
      <c r="N49" s="157">
        <f t="shared" si="11"/>
        <v>322.5</v>
      </c>
    </row>
    <row r="50" spans="1:14" ht="25.5">
      <c r="A50" s="50">
        <v>42</v>
      </c>
      <c r="B50" s="259" t="s">
        <v>195</v>
      </c>
      <c r="C50" s="195">
        <v>0</v>
      </c>
      <c r="D50" s="153">
        <f t="shared" si="7"/>
        <v>0</v>
      </c>
      <c r="E50" s="154">
        <f t="shared" si="14"/>
        <v>0</v>
      </c>
      <c r="F50" s="195">
        <v>300</v>
      </c>
      <c r="G50" s="153">
        <f t="shared" si="12"/>
        <v>75</v>
      </c>
      <c r="H50" s="154">
        <f t="shared" si="9"/>
        <v>225</v>
      </c>
      <c r="I50" s="198">
        <v>0</v>
      </c>
      <c r="J50" s="153">
        <f t="shared" si="15"/>
        <v>0</v>
      </c>
      <c r="K50" s="154">
        <f t="shared" si="8"/>
        <v>0</v>
      </c>
      <c r="L50" s="199">
        <v>300</v>
      </c>
      <c r="M50" s="156">
        <f t="shared" si="10"/>
        <v>75</v>
      </c>
      <c r="N50" s="157">
        <f t="shared" si="11"/>
        <v>225</v>
      </c>
    </row>
    <row r="51" spans="1:14" ht="38.25">
      <c r="A51" s="50">
        <v>43</v>
      </c>
      <c r="B51" s="260" t="s">
        <v>193</v>
      </c>
      <c r="C51" s="152">
        <v>0</v>
      </c>
      <c r="D51" s="153">
        <f t="shared" si="7"/>
        <v>0</v>
      </c>
      <c r="E51" s="154">
        <f t="shared" si="14"/>
        <v>0</v>
      </c>
      <c r="F51" s="152">
        <v>650</v>
      </c>
      <c r="G51" s="153">
        <f t="shared" si="12"/>
        <v>162.5</v>
      </c>
      <c r="H51" s="154">
        <f t="shared" si="9"/>
        <v>487.5</v>
      </c>
      <c r="I51" s="207">
        <v>0</v>
      </c>
      <c r="J51" s="153">
        <f t="shared" si="15"/>
        <v>0</v>
      </c>
      <c r="K51" s="154">
        <f t="shared" si="8"/>
        <v>0</v>
      </c>
      <c r="L51" s="208">
        <v>650</v>
      </c>
      <c r="M51" s="156">
        <f t="shared" si="10"/>
        <v>162.5</v>
      </c>
      <c r="N51" s="157">
        <f t="shared" si="11"/>
        <v>487.5</v>
      </c>
    </row>
    <row r="52" spans="1:14" ht="63.75">
      <c r="A52" s="50">
        <v>44</v>
      </c>
      <c r="B52" s="260" t="s">
        <v>194</v>
      </c>
      <c r="C52" s="152">
        <v>0</v>
      </c>
      <c r="D52" s="153">
        <f t="shared" si="7"/>
        <v>0</v>
      </c>
      <c r="E52" s="154">
        <f t="shared" si="14"/>
        <v>0</v>
      </c>
      <c r="F52" s="152">
        <v>0</v>
      </c>
      <c r="G52" s="153">
        <f t="shared" si="12"/>
        <v>0</v>
      </c>
      <c r="H52" s="154">
        <f t="shared" si="9"/>
        <v>0</v>
      </c>
      <c r="I52" s="207">
        <v>200</v>
      </c>
      <c r="J52" s="153">
        <f t="shared" si="15"/>
        <v>50</v>
      </c>
      <c r="K52" s="154">
        <f t="shared" si="8"/>
        <v>150</v>
      </c>
      <c r="L52" s="208">
        <v>200</v>
      </c>
      <c r="M52" s="156">
        <f t="shared" si="10"/>
        <v>50</v>
      </c>
      <c r="N52" s="157">
        <f t="shared" si="11"/>
        <v>150</v>
      </c>
    </row>
    <row r="53" spans="1:14" ht="38.25">
      <c r="A53" s="50">
        <v>45</v>
      </c>
      <c r="B53" s="259" t="s">
        <v>197</v>
      </c>
      <c r="C53" s="195">
        <v>0</v>
      </c>
      <c r="D53" s="153">
        <f t="shared" si="7"/>
        <v>0</v>
      </c>
      <c r="E53" s="154">
        <f t="shared" si="14"/>
        <v>0</v>
      </c>
      <c r="F53" s="195">
        <v>160</v>
      </c>
      <c r="G53" s="153">
        <f t="shared" si="12"/>
        <v>40</v>
      </c>
      <c r="H53" s="154">
        <f t="shared" si="9"/>
        <v>120</v>
      </c>
      <c r="I53" s="198">
        <v>0</v>
      </c>
      <c r="J53" s="153">
        <f t="shared" si="15"/>
        <v>0</v>
      </c>
      <c r="K53" s="154">
        <f t="shared" si="8"/>
        <v>0</v>
      </c>
      <c r="L53" s="199">
        <v>160</v>
      </c>
      <c r="M53" s="156">
        <f t="shared" si="10"/>
        <v>40</v>
      </c>
      <c r="N53" s="157">
        <f t="shared" si="11"/>
        <v>120</v>
      </c>
    </row>
    <row r="54" spans="1:14" ht="38.25">
      <c r="A54" s="50">
        <v>46</v>
      </c>
      <c r="B54" s="258" t="s">
        <v>149</v>
      </c>
      <c r="C54" s="152">
        <v>0</v>
      </c>
      <c r="D54" s="153">
        <f t="shared" si="7"/>
        <v>0</v>
      </c>
      <c r="E54" s="154">
        <f t="shared" si="14"/>
        <v>0</v>
      </c>
      <c r="F54" s="152">
        <v>120</v>
      </c>
      <c r="G54" s="153">
        <f t="shared" si="12"/>
        <v>30</v>
      </c>
      <c r="H54" s="154">
        <f t="shared" si="9"/>
        <v>90</v>
      </c>
      <c r="I54" s="207">
        <v>0</v>
      </c>
      <c r="J54" s="153">
        <f t="shared" si="15"/>
        <v>0</v>
      </c>
      <c r="K54" s="154">
        <f t="shared" si="8"/>
        <v>0</v>
      </c>
      <c r="L54" s="208">
        <v>120</v>
      </c>
      <c r="M54" s="156">
        <f t="shared" si="10"/>
        <v>30</v>
      </c>
      <c r="N54" s="157">
        <f t="shared" si="11"/>
        <v>90</v>
      </c>
    </row>
    <row r="55" spans="1:14" ht="38.25">
      <c r="A55" s="50">
        <v>47</v>
      </c>
      <c r="B55" s="345" t="s">
        <v>198</v>
      </c>
      <c r="C55" s="207">
        <v>0</v>
      </c>
      <c r="D55" s="153">
        <f t="shared" si="7"/>
        <v>0</v>
      </c>
      <c r="E55" s="154">
        <f t="shared" si="14"/>
        <v>0</v>
      </c>
      <c r="F55" s="152">
        <v>500</v>
      </c>
      <c r="G55" s="153">
        <f t="shared" si="12"/>
        <v>125</v>
      </c>
      <c r="H55" s="154">
        <f t="shared" si="9"/>
        <v>375</v>
      </c>
      <c r="I55" s="207">
        <v>0</v>
      </c>
      <c r="J55" s="153">
        <f t="shared" si="15"/>
        <v>0</v>
      </c>
      <c r="K55" s="154">
        <f t="shared" si="8"/>
        <v>0</v>
      </c>
      <c r="L55" s="208">
        <v>500</v>
      </c>
      <c r="M55" s="156">
        <f t="shared" si="10"/>
        <v>125</v>
      </c>
      <c r="N55" s="157">
        <f t="shared" si="11"/>
        <v>375</v>
      </c>
    </row>
    <row r="56" spans="1:14" ht="38.25">
      <c r="A56" s="49">
        <v>48</v>
      </c>
      <c r="B56" s="245" t="s">
        <v>150</v>
      </c>
      <c r="C56" s="209">
        <v>0</v>
      </c>
      <c r="D56" s="210">
        <f t="shared" si="7"/>
        <v>0</v>
      </c>
      <c r="E56" s="211">
        <f t="shared" si="14"/>
        <v>0</v>
      </c>
      <c r="F56" s="209">
        <v>300</v>
      </c>
      <c r="G56" s="210">
        <f t="shared" si="12"/>
        <v>75</v>
      </c>
      <c r="H56" s="211">
        <f t="shared" si="9"/>
        <v>225</v>
      </c>
      <c r="I56" s="209">
        <v>0</v>
      </c>
      <c r="J56" s="210">
        <f t="shared" si="15"/>
        <v>0</v>
      </c>
      <c r="K56" s="211">
        <f t="shared" si="8"/>
        <v>0</v>
      </c>
      <c r="L56" s="212">
        <v>300</v>
      </c>
      <c r="M56" s="213">
        <f t="shared" si="10"/>
        <v>75</v>
      </c>
      <c r="N56" s="214">
        <f t="shared" si="11"/>
        <v>225</v>
      </c>
    </row>
    <row r="57" spans="1:14" ht="38.25">
      <c r="A57" s="49">
        <v>49</v>
      </c>
      <c r="B57" s="261" t="s">
        <v>151</v>
      </c>
      <c r="C57" s="207">
        <v>0</v>
      </c>
      <c r="D57" s="210">
        <f t="shared" si="7"/>
        <v>0</v>
      </c>
      <c r="E57" s="211">
        <f t="shared" si="14"/>
        <v>0</v>
      </c>
      <c r="F57" s="209">
        <v>0</v>
      </c>
      <c r="G57" s="210">
        <f t="shared" si="12"/>
        <v>0</v>
      </c>
      <c r="H57" s="211">
        <f t="shared" si="9"/>
        <v>0</v>
      </c>
      <c r="I57" s="209">
        <v>650</v>
      </c>
      <c r="J57" s="210">
        <f t="shared" si="15"/>
        <v>162.5</v>
      </c>
      <c r="K57" s="211">
        <f t="shared" si="8"/>
        <v>487.5</v>
      </c>
      <c r="L57" s="212">
        <v>650</v>
      </c>
      <c r="M57" s="213">
        <f t="shared" si="10"/>
        <v>162.5</v>
      </c>
      <c r="N57" s="214">
        <f t="shared" si="11"/>
        <v>487.5</v>
      </c>
    </row>
    <row r="58" spans="1:14" ht="38.25">
      <c r="A58" s="49">
        <v>50</v>
      </c>
      <c r="B58" s="262" t="s">
        <v>152</v>
      </c>
      <c r="C58" s="209">
        <v>0</v>
      </c>
      <c r="D58" s="210">
        <f t="shared" si="7"/>
        <v>0</v>
      </c>
      <c r="E58" s="211">
        <f t="shared" si="14"/>
        <v>0</v>
      </c>
      <c r="F58" s="209">
        <v>0</v>
      </c>
      <c r="G58" s="210">
        <f t="shared" si="12"/>
        <v>0</v>
      </c>
      <c r="H58" s="211">
        <f t="shared" si="9"/>
        <v>0</v>
      </c>
      <c r="I58" s="209">
        <v>600</v>
      </c>
      <c r="J58" s="210">
        <f t="shared" si="15"/>
        <v>150</v>
      </c>
      <c r="K58" s="211">
        <f>SUM(I58*75%)</f>
        <v>450</v>
      </c>
      <c r="L58" s="212">
        <v>600</v>
      </c>
      <c r="M58" s="213">
        <f t="shared" si="10"/>
        <v>150</v>
      </c>
      <c r="N58" s="214">
        <f t="shared" si="11"/>
        <v>450</v>
      </c>
    </row>
    <row r="59" spans="1:14" ht="51">
      <c r="A59" s="49">
        <v>51</v>
      </c>
      <c r="B59" s="262" t="s">
        <v>208</v>
      </c>
      <c r="C59" s="209">
        <v>0</v>
      </c>
      <c r="D59" s="210">
        <f t="shared" si="7"/>
        <v>0</v>
      </c>
      <c r="E59" s="211">
        <f t="shared" si="14"/>
        <v>0</v>
      </c>
      <c r="F59" s="209">
        <v>15</v>
      </c>
      <c r="G59" s="210">
        <v>15</v>
      </c>
      <c r="H59" s="211">
        <v>0</v>
      </c>
      <c r="I59" s="209">
        <v>0</v>
      </c>
      <c r="J59" s="210">
        <f t="shared" si="15"/>
        <v>0</v>
      </c>
      <c r="K59" s="211">
        <f>SUM(I59*75%)</f>
        <v>0</v>
      </c>
      <c r="L59" s="212">
        <f aca="true" t="shared" si="16" ref="L59:N62">SUM(C59+F59+I59)</f>
        <v>15</v>
      </c>
      <c r="M59" s="213">
        <f t="shared" si="16"/>
        <v>15</v>
      </c>
      <c r="N59" s="214">
        <f t="shared" si="16"/>
        <v>0</v>
      </c>
    </row>
    <row r="60" spans="1:14" ht="38.25">
      <c r="A60" s="49">
        <v>52</v>
      </c>
      <c r="B60" s="262" t="s">
        <v>241</v>
      </c>
      <c r="C60" s="209">
        <v>0</v>
      </c>
      <c r="D60" s="210">
        <v>0</v>
      </c>
      <c r="E60" s="211">
        <f t="shared" si="14"/>
        <v>0</v>
      </c>
      <c r="F60" s="209">
        <v>41.25</v>
      </c>
      <c r="G60" s="210">
        <v>41.25</v>
      </c>
      <c r="H60" s="211">
        <v>0</v>
      </c>
      <c r="I60" s="209">
        <v>6</v>
      </c>
      <c r="J60" s="210">
        <v>6</v>
      </c>
      <c r="K60" s="211">
        <v>0</v>
      </c>
      <c r="L60" s="212">
        <f t="shared" si="16"/>
        <v>47.25</v>
      </c>
      <c r="M60" s="213">
        <f t="shared" si="16"/>
        <v>47.25</v>
      </c>
      <c r="N60" s="214">
        <f t="shared" si="16"/>
        <v>0</v>
      </c>
    </row>
    <row r="61" spans="1:14" ht="39" thickBot="1">
      <c r="A61" s="76">
        <v>53</v>
      </c>
      <c r="B61" s="263" t="s">
        <v>238</v>
      </c>
      <c r="C61" s="215">
        <v>0</v>
      </c>
      <c r="D61" s="216">
        <f t="shared" si="7"/>
        <v>0</v>
      </c>
      <c r="E61" s="217">
        <f t="shared" si="14"/>
        <v>0</v>
      </c>
      <c r="F61" s="215">
        <v>0</v>
      </c>
      <c r="G61" s="216">
        <v>0</v>
      </c>
      <c r="H61" s="217">
        <v>0</v>
      </c>
      <c r="I61" s="215">
        <v>3</v>
      </c>
      <c r="J61" s="216">
        <v>3</v>
      </c>
      <c r="K61" s="217">
        <v>0</v>
      </c>
      <c r="L61" s="218">
        <f t="shared" si="16"/>
        <v>3</v>
      </c>
      <c r="M61" s="219">
        <f t="shared" si="16"/>
        <v>3</v>
      </c>
      <c r="N61" s="220">
        <f t="shared" si="16"/>
        <v>0</v>
      </c>
    </row>
    <row r="62" spans="1:14" ht="57" customHeight="1" thickTop="1">
      <c r="A62" s="4">
        <v>54</v>
      </c>
      <c r="B62" s="140" t="s">
        <v>125</v>
      </c>
      <c r="C62" s="164">
        <v>405.081</v>
      </c>
      <c r="D62" s="148">
        <v>116.77</v>
      </c>
      <c r="E62" s="149">
        <v>288.311</v>
      </c>
      <c r="F62" s="164">
        <v>60.51</v>
      </c>
      <c r="G62" s="148">
        <v>0</v>
      </c>
      <c r="H62" s="149">
        <v>60.51</v>
      </c>
      <c r="I62" s="164">
        <v>0</v>
      </c>
      <c r="J62" s="148">
        <f t="shared" si="15"/>
        <v>0</v>
      </c>
      <c r="K62" s="149">
        <f t="shared" si="8"/>
        <v>0</v>
      </c>
      <c r="L62" s="166">
        <f t="shared" si="16"/>
        <v>465.591</v>
      </c>
      <c r="M62" s="150">
        <f t="shared" si="16"/>
        <v>116.77</v>
      </c>
      <c r="N62" s="151">
        <f t="shared" si="16"/>
        <v>348.82099999999997</v>
      </c>
    </row>
    <row r="63" spans="1:14" ht="25.5">
      <c r="A63" s="6">
        <v>55</v>
      </c>
      <c r="B63" s="28" t="s">
        <v>126</v>
      </c>
      <c r="C63" s="173">
        <v>50</v>
      </c>
      <c r="D63" s="177">
        <f t="shared" si="7"/>
        <v>12.5</v>
      </c>
      <c r="E63" s="178">
        <f aca="true" t="shared" si="17" ref="E63:E72">SUM(C63*75%)</f>
        <v>37.5</v>
      </c>
      <c r="F63" s="173">
        <v>0</v>
      </c>
      <c r="G63" s="177">
        <f>SUM(F63*25%)</f>
        <v>0</v>
      </c>
      <c r="H63" s="178">
        <f t="shared" si="9"/>
        <v>0</v>
      </c>
      <c r="I63" s="173">
        <v>0</v>
      </c>
      <c r="J63" s="177">
        <f t="shared" si="15"/>
        <v>0</v>
      </c>
      <c r="K63" s="178">
        <f t="shared" si="8"/>
        <v>0</v>
      </c>
      <c r="L63" s="175">
        <v>50</v>
      </c>
      <c r="M63" s="179">
        <f t="shared" si="10"/>
        <v>12.5</v>
      </c>
      <c r="N63" s="180">
        <f t="shared" si="11"/>
        <v>37.5</v>
      </c>
    </row>
    <row r="64" spans="1:14" ht="41.25" customHeight="1">
      <c r="A64" s="6">
        <v>56</v>
      </c>
      <c r="B64" s="28" t="s">
        <v>239</v>
      </c>
      <c r="C64" s="173">
        <v>0</v>
      </c>
      <c r="D64" s="177">
        <f t="shared" si="7"/>
        <v>0</v>
      </c>
      <c r="E64" s="178">
        <f t="shared" si="17"/>
        <v>0</v>
      </c>
      <c r="F64" s="173">
        <v>178.917</v>
      </c>
      <c r="G64" s="177">
        <v>178.917</v>
      </c>
      <c r="H64" s="178">
        <v>0</v>
      </c>
      <c r="I64" s="173">
        <v>102.5</v>
      </c>
      <c r="J64" s="177">
        <v>102.5</v>
      </c>
      <c r="K64" s="178">
        <v>0</v>
      </c>
      <c r="L64" s="175">
        <f>SUM(C64+F64+I64)</f>
        <v>281.41700000000003</v>
      </c>
      <c r="M64" s="179">
        <f>SUM(D64+G64+J64)</f>
        <v>281.41700000000003</v>
      </c>
      <c r="N64" s="180">
        <f>SUM(E64+H64+K64)</f>
        <v>0</v>
      </c>
    </row>
    <row r="65" spans="1:14" ht="51">
      <c r="A65" s="5" t="s">
        <v>242</v>
      </c>
      <c r="B65" s="252" t="s">
        <v>240</v>
      </c>
      <c r="C65" s="168">
        <v>0</v>
      </c>
      <c r="D65" s="181">
        <v>0</v>
      </c>
      <c r="E65" s="182">
        <f t="shared" si="17"/>
        <v>0</v>
      </c>
      <c r="F65" s="168">
        <v>0</v>
      </c>
      <c r="G65" s="181">
        <v>0</v>
      </c>
      <c r="H65" s="182">
        <v>0</v>
      </c>
      <c r="I65" s="168">
        <v>25</v>
      </c>
      <c r="J65" s="181">
        <v>25</v>
      </c>
      <c r="K65" s="182">
        <v>0</v>
      </c>
      <c r="L65" s="221">
        <v>77.5</v>
      </c>
      <c r="M65" s="183">
        <v>77.5</v>
      </c>
      <c r="N65" s="184">
        <v>0</v>
      </c>
    </row>
    <row r="66" spans="1:14" ht="38.25">
      <c r="A66" s="5">
        <v>57</v>
      </c>
      <c r="B66" s="252" t="s">
        <v>127</v>
      </c>
      <c r="C66" s="168">
        <v>0</v>
      </c>
      <c r="D66" s="181">
        <f t="shared" si="7"/>
        <v>0</v>
      </c>
      <c r="E66" s="182">
        <f t="shared" si="17"/>
        <v>0</v>
      </c>
      <c r="F66" s="168">
        <v>0</v>
      </c>
      <c r="G66" s="181">
        <v>0</v>
      </c>
      <c r="H66" s="182">
        <f t="shared" si="9"/>
        <v>0</v>
      </c>
      <c r="I66" s="168">
        <v>0</v>
      </c>
      <c r="J66" s="181">
        <f t="shared" si="15"/>
        <v>0</v>
      </c>
      <c r="K66" s="182">
        <f t="shared" si="8"/>
        <v>0</v>
      </c>
      <c r="L66" s="221">
        <v>146</v>
      </c>
      <c r="M66" s="183">
        <f t="shared" si="10"/>
        <v>36.5</v>
      </c>
      <c r="N66" s="184">
        <f t="shared" si="11"/>
        <v>109.5</v>
      </c>
    </row>
    <row r="67" spans="1:14" ht="51">
      <c r="A67" s="6">
        <v>58</v>
      </c>
      <c r="B67" s="28" t="s">
        <v>68</v>
      </c>
      <c r="C67" s="173">
        <v>119.381</v>
      </c>
      <c r="D67" s="177">
        <f t="shared" si="7"/>
        <v>29.84525</v>
      </c>
      <c r="E67" s="178">
        <f t="shared" si="17"/>
        <v>89.53575000000001</v>
      </c>
      <c r="F67" s="173">
        <v>208.886</v>
      </c>
      <c r="G67" s="177">
        <v>208.886</v>
      </c>
      <c r="H67" s="178">
        <v>0</v>
      </c>
      <c r="I67" s="173">
        <v>0</v>
      </c>
      <c r="J67" s="177">
        <v>0</v>
      </c>
      <c r="K67" s="178">
        <f>SUM(I67*75%)</f>
        <v>0</v>
      </c>
      <c r="L67" s="175">
        <f>SUM(C67+F67+I67)</f>
        <v>328.267</v>
      </c>
      <c r="M67" s="179">
        <f>SUM(D67+G67+J67)</f>
        <v>238.73125</v>
      </c>
      <c r="N67" s="180">
        <f>SUM(E67+H67+K67)</f>
        <v>89.53575000000001</v>
      </c>
    </row>
    <row r="68" spans="1:14" ht="51">
      <c r="A68" s="6">
        <v>59</v>
      </c>
      <c r="B68" s="28" t="s">
        <v>69</v>
      </c>
      <c r="C68" s="171">
        <v>0</v>
      </c>
      <c r="D68" s="177">
        <f t="shared" si="7"/>
        <v>0</v>
      </c>
      <c r="E68" s="178">
        <f t="shared" si="17"/>
        <v>0</v>
      </c>
      <c r="F68" s="173">
        <v>36.583</v>
      </c>
      <c r="G68" s="177">
        <v>36.583</v>
      </c>
      <c r="H68" s="178">
        <v>0</v>
      </c>
      <c r="I68" s="173">
        <v>0</v>
      </c>
      <c r="J68" s="177">
        <f t="shared" si="15"/>
        <v>0</v>
      </c>
      <c r="K68" s="178">
        <f>SUM(I68*75%)</f>
        <v>0</v>
      </c>
      <c r="L68" s="175">
        <v>20</v>
      </c>
      <c r="M68" s="179">
        <f t="shared" si="10"/>
        <v>5</v>
      </c>
      <c r="N68" s="180">
        <f>SUM(L68*75%)</f>
        <v>15</v>
      </c>
    </row>
    <row r="69" spans="1:14" ht="51">
      <c r="A69" s="4">
        <v>60</v>
      </c>
      <c r="B69" s="246" t="s">
        <v>247</v>
      </c>
      <c r="C69" s="164">
        <v>0</v>
      </c>
      <c r="D69" s="148">
        <v>0</v>
      </c>
      <c r="E69" s="149">
        <f t="shared" si="17"/>
        <v>0</v>
      </c>
      <c r="F69" s="164">
        <v>0</v>
      </c>
      <c r="G69" s="148">
        <v>0</v>
      </c>
      <c r="H69" s="149">
        <v>0</v>
      </c>
      <c r="I69" s="164">
        <v>30</v>
      </c>
      <c r="J69" s="148">
        <v>30</v>
      </c>
      <c r="K69" s="149">
        <v>0</v>
      </c>
      <c r="L69" s="166">
        <v>30</v>
      </c>
      <c r="M69" s="150">
        <v>30</v>
      </c>
      <c r="N69" s="151">
        <v>0</v>
      </c>
    </row>
    <row r="70" spans="1:14" ht="39" thickBot="1">
      <c r="A70" s="4" t="s">
        <v>248</v>
      </c>
      <c r="B70" s="246" t="s">
        <v>249</v>
      </c>
      <c r="C70" s="164">
        <v>0</v>
      </c>
      <c r="D70" s="148">
        <v>0</v>
      </c>
      <c r="E70" s="149">
        <f t="shared" si="17"/>
        <v>0</v>
      </c>
      <c r="F70" s="164">
        <v>0</v>
      </c>
      <c r="G70" s="148">
        <v>0</v>
      </c>
      <c r="H70" s="149">
        <v>0</v>
      </c>
      <c r="I70" s="164">
        <v>40</v>
      </c>
      <c r="J70" s="148">
        <v>40</v>
      </c>
      <c r="K70" s="149">
        <v>0</v>
      </c>
      <c r="L70" s="166">
        <v>40</v>
      </c>
      <c r="M70" s="150">
        <v>40</v>
      </c>
      <c r="N70" s="151">
        <v>0</v>
      </c>
    </row>
    <row r="71" spans="1:14" ht="69.75" customHeight="1" thickTop="1">
      <c r="A71" s="141">
        <v>61</v>
      </c>
      <c r="B71" s="264" t="s">
        <v>209</v>
      </c>
      <c r="C71" s="222">
        <v>0</v>
      </c>
      <c r="D71" s="190">
        <f t="shared" si="7"/>
        <v>0</v>
      </c>
      <c r="E71" s="191">
        <f>SUM(C71*75%)</f>
        <v>0</v>
      </c>
      <c r="F71" s="222">
        <v>0</v>
      </c>
      <c r="G71" s="190">
        <v>0</v>
      </c>
      <c r="H71" s="191">
        <v>0</v>
      </c>
      <c r="I71" s="222">
        <v>110</v>
      </c>
      <c r="J71" s="190">
        <v>110</v>
      </c>
      <c r="K71" s="191">
        <v>0</v>
      </c>
      <c r="L71" s="192">
        <v>110</v>
      </c>
      <c r="M71" s="193">
        <v>110</v>
      </c>
      <c r="N71" s="194">
        <v>0</v>
      </c>
    </row>
    <row r="72" spans="1:14" ht="51.75" thickBot="1">
      <c r="A72" s="79">
        <v>62</v>
      </c>
      <c r="B72" s="265" t="s">
        <v>213</v>
      </c>
      <c r="C72" s="158">
        <v>0</v>
      </c>
      <c r="D72" s="158">
        <v>0</v>
      </c>
      <c r="E72" s="226">
        <f t="shared" si="17"/>
        <v>0</v>
      </c>
      <c r="F72" s="158">
        <v>12.2</v>
      </c>
      <c r="G72" s="158">
        <v>12.2</v>
      </c>
      <c r="H72" s="227">
        <v>0</v>
      </c>
      <c r="I72" s="158">
        <v>557.5</v>
      </c>
      <c r="J72" s="158">
        <v>139.375</v>
      </c>
      <c r="K72" s="160">
        <v>418.125</v>
      </c>
      <c r="L72" s="228">
        <v>569.7</v>
      </c>
      <c r="M72" s="228">
        <v>151.575</v>
      </c>
      <c r="N72" s="163">
        <v>418.125</v>
      </c>
    </row>
    <row r="73" spans="1:14" ht="14.25" thickBot="1" thickTop="1">
      <c r="A73" s="292" t="s">
        <v>70</v>
      </c>
      <c r="B73" s="277"/>
      <c r="C73" s="229">
        <f aca="true" t="shared" si="18" ref="C73:N73">SUM(C6:C72)-C65-C8</f>
        <v>1087.348</v>
      </c>
      <c r="D73" s="230">
        <f t="shared" si="18"/>
        <v>544.0012499999999</v>
      </c>
      <c r="E73" s="231">
        <f t="shared" si="18"/>
        <v>543.3467499999999</v>
      </c>
      <c r="F73" s="229">
        <f t="shared" si="18"/>
        <v>14682.776</v>
      </c>
      <c r="G73" s="230">
        <f t="shared" si="18"/>
        <v>6488.639000000001</v>
      </c>
      <c r="H73" s="232">
        <f t="shared" si="18"/>
        <v>8194.137</v>
      </c>
      <c r="I73" s="230">
        <f t="shared" si="18"/>
        <v>25189.949</v>
      </c>
      <c r="J73" s="230">
        <f t="shared" si="18"/>
        <v>10878.312999999998</v>
      </c>
      <c r="K73" s="233">
        <f t="shared" si="18"/>
        <v>14311.635999999999</v>
      </c>
      <c r="L73" s="234">
        <f t="shared" si="18"/>
        <v>41135.44199999999</v>
      </c>
      <c r="M73" s="234">
        <f t="shared" si="18"/>
        <v>17924.322250000005</v>
      </c>
      <c r="N73" s="235">
        <f t="shared" si="18"/>
        <v>23211.119749999998</v>
      </c>
    </row>
    <row r="74" spans="1:14" ht="14.25" thickBot="1" thickTop="1">
      <c r="A74" s="236" t="s">
        <v>207</v>
      </c>
      <c r="B74" s="237"/>
      <c r="C74" s="238">
        <f aca="true" t="shared" si="19" ref="C74:M74">SUM(C73)</f>
        <v>1087.348</v>
      </c>
      <c r="D74" s="239">
        <f t="shared" si="19"/>
        <v>544.0012499999999</v>
      </c>
      <c r="E74" s="240">
        <f t="shared" si="19"/>
        <v>543.3467499999999</v>
      </c>
      <c r="F74" s="241">
        <f t="shared" si="19"/>
        <v>14682.776</v>
      </c>
      <c r="G74" s="239">
        <f t="shared" si="19"/>
        <v>6488.639000000001</v>
      </c>
      <c r="H74" s="240">
        <f t="shared" si="19"/>
        <v>8194.137</v>
      </c>
      <c r="I74" s="241">
        <f t="shared" si="19"/>
        <v>25189.949</v>
      </c>
      <c r="J74" s="239">
        <f t="shared" si="19"/>
        <v>10878.312999999998</v>
      </c>
      <c r="K74" s="240">
        <f t="shared" si="19"/>
        <v>14311.635999999999</v>
      </c>
      <c r="L74" s="242">
        <f t="shared" si="19"/>
        <v>41135.44199999999</v>
      </c>
      <c r="M74" s="243">
        <f t="shared" si="19"/>
        <v>17924.322250000005</v>
      </c>
      <c r="N74" s="244">
        <f>SUM(N73)</f>
        <v>23211.119749999998</v>
      </c>
    </row>
    <row r="75" spans="1:14" ht="13.5" thickTop="1">
      <c r="A75" s="7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9" t="s">
        <v>176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2" ht="12.75">
      <c r="B77" s="2" t="s">
        <v>245</v>
      </c>
      <c r="L77" s="137"/>
    </row>
    <row r="78" spans="2:16" ht="12.75">
      <c r="B78" s="2"/>
      <c r="P78" s="34"/>
    </row>
    <row r="79" spans="2:16" ht="12.75">
      <c r="B79" s="2"/>
      <c r="P79" s="34"/>
    </row>
    <row r="80" spans="2:6" ht="12.75">
      <c r="B80" s="2"/>
      <c r="C80" s="35"/>
      <c r="D80" s="35"/>
      <c r="E80" s="35"/>
      <c r="F80" s="35"/>
    </row>
    <row r="81" spans="2:6" ht="12.75">
      <c r="B81" s="2"/>
      <c r="C81" s="35"/>
      <c r="D81" s="35"/>
      <c r="E81" s="35"/>
      <c r="F81" s="35"/>
    </row>
    <row r="82" spans="2:6" ht="12.75">
      <c r="B82" s="2"/>
      <c r="C82" s="35"/>
      <c r="D82" s="35"/>
      <c r="E82" s="35"/>
      <c r="F82" s="35"/>
    </row>
    <row r="83" spans="2:6" ht="12.75">
      <c r="B83" s="2"/>
      <c r="C83" s="35"/>
      <c r="D83" s="35"/>
      <c r="E83" s="35"/>
      <c r="F83" s="35"/>
    </row>
    <row r="84" spans="2:6" ht="12.75">
      <c r="B84" s="2"/>
      <c r="D84" s="35"/>
      <c r="E84" s="35"/>
      <c r="F84" s="35"/>
    </row>
    <row r="85" spans="2:6" ht="12.75">
      <c r="B85" s="2"/>
      <c r="C85" s="35"/>
      <c r="D85" s="35"/>
      <c r="E85" s="35"/>
      <c r="F85" s="35"/>
    </row>
    <row r="86" spans="2:4" ht="12.75">
      <c r="B86" s="2"/>
      <c r="D86" s="35"/>
    </row>
    <row r="87" ht="12.75">
      <c r="B87" s="2"/>
    </row>
    <row r="88" spans="2:3" ht="12.75">
      <c r="B88" s="2"/>
      <c r="C88" s="35"/>
    </row>
    <row r="89" spans="2:3" ht="12.75">
      <c r="B89" s="2"/>
      <c r="C89" s="35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</sheetData>
  <mergeCells count="38">
    <mergeCell ref="L6:L7"/>
    <mergeCell ref="M6:M7"/>
    <mergeCell ref="N9:N10"/>
    <mergeCell ref="N6:N7"/>
    <mergeCell ref="L9:L10"/>
    <mergeCell ref="J9:J10"/>
    <mergeCell ref="C4:N4"/>
    <mergeCell ref="C6:C7"/>
    <mergeCell ref="D6:D7"/>
    <mergeCell ref="E6:E7"/>
    <mergeCell ref="F6:F7"/>
    <mergeCell ref="G6:G7"/>
    <mergeCell ref="H6:H7"/>
    <mergeCell ref="M9:M10"/>
    <mergeCell ref="C9:C10"/>
    <mergeCell ref="K9:K10"/>
    <mergeCell ref="D9:D10"/>
    <mergeCell ref="E9:E10"/>
    <mergeCell ref="I6:I7"/>
    <mergeCell ref="F9:F10"/>
    <mergeCell ref="G9:G10"/>
    <mergeCell ref="H9:H10"/>
    <mergeCell ref="I9:I10"/>
    <mergeCell ref="J6:J7"/>
    <mergeCell ref="K6:K7"/>
    <mergeCell ref="A6:A7"/>
    <mergeCell ref="A73:B73"/>
    <mergeCell ref="A9:A10"/>
    <mergeCell ref="B3:B5"/>
    <mergeCell ref="B6:B7"/>
    <mergeCell ref="B9:B10"/>
    <mergeCell ref="K1:N1"/>
    <mergeCell ref="K2:N2"/>
    <mergeCell ref="L3:N3"/>
    <mergeCell ref="A3:A5"/>
    <mergeCell ref="C3:E3"/>
    <mergeCell ref="F3:H3"/>
    <mergeCell ref="I3:K3"/>
  </mergeCells>
  <printOptions/>
  <pageMargins left="0.03937007874015748" right="0.03937007874015748" top="0.3937007874015748" bottom="0.2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02"/>
  <sheetViews>
    <sheetView zoomScale="130" zoomScaleNormal="130" workbookViewId="0" topLeftCell="A1">
      <selection activeCell="E132" sqref="E132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1.00390625" style="0" customWidth="1"/>
    <col min="5" max="5" width="12.375" style="0" customWidth="1"/>
  </cols>
  <sheetData>
    <row r="3" ht="13.5" thickBot="1"/>
    <row r="4" spans="1:5" ht="15.75" customHeight="1" thickBot="1" thickTop="1">
      <c r="A4" s="330" t="s">
        <v>60</v>
      </c>
      <c r="B4" s="333" t="s">
        <v>43</v>
      </c>
      <c r="C4" s="335" t="s">
        <v>50</v>
      </c>
      <c r="D4" s="336"/>
      <c r="E4" s="337"/>
    </row>
    <row r="5" spans="1:5" ht="16.5" thickBot="1" thickTop="1">
      <c r="A5" s="331"/>
      <c r="B5" s="334"/>
      <c r="C5" s="338" t="s">
        <v>47</v>
      </c>
      <c r="D5" s="339"/>
      <c r="E5" s="340"/>
    </row>
    <row r="6" spans="1:5" ht="30.75" thickTop="1">
      <c r="A6" s="331"/>
      <c r="B6" s="334"/>
      <c r="C6" s="101" t="s">
        <v>48</v>
      </c>
      <c r="D6" s="101" t="s">
        <v>49</v>
      </c>
      <c r="E6" s="33" t="s">
        <v>7</v>
      </c>
    </row>
    <row r="7" spans="1:5" ht="18" customHeight="1" thickBot="1">
      <c r="A7" s="332"/>
      <c r="B7" s="341" t="s">
        <v>51</v>
      </c>
      <c r="C7" s="342"/>
      <c r="D7" s="342"/>
      <c r="E7" s="343"/>
    </row>
    <row r="8" spans="1:5" ht="15" customHeight="1" thickTop="1">
      <c r="A8" s="31">
        <v>1</v>
      </c>
      <c r="B8" s="13" t="s">
        <v>73</v>
      </c>
      <c r="C8" s="114">
        <v>5</v>
      </c>
      <c r="D8" s="14">
        <f>SUM(C8*25%)</f>
        <v>1.25</v>
      </c>
      <c r="E8" s="15">
        <f>SUM(C8*75%)</f>
        <v>3.75</v>
      </c>
    </row>
    <row r="9" spans="1:5" ht="25.5">
      <c r="A9" s="30">
        <f>SUM(A8+1)</f>
        <v>2</v>
      </c>
      <c r="B9" s="13" t="s">
        <v>97</v>
      </c>
      <c r="C9" s="114">
        <v>50.5</v>
      </c>
      <c r="D9" s="11">
        <f aca="true" t="shared" si="0" ref="D9:D48">SUM(C9*25%)</f>
        <v>12.625</v>
      </c>
      <c r="E9" s="12">
        <f aca="true" t="shared" si="1" ref="E9:E46">SUM(C9*75%)</f>
        <v>37.875</v>
      </c>
    </row>
    <row r="10" spans="1:5" ht="27" customHeight="1">
      <c r="A10" s="30">
        <f aca="true" t="shared" si="2" ref="A10:A69">SUM(A9+1)</f>
        <v>3</v>
      </c>
      <c r="B10" s="13" t="s">
        <v>98</v>
      </c>
      <c r="C10" s="114">
        <v>90</v>
      </c>
      <c r="D10" s="11">
        <f t="shared" si="0"/>
        <v>22.5</v>
      </c>
      <c r="E10" s="12">
        <f t="shared" si="1"/>
        <v>67.5</v>
      </c>
    </row>
    <row r="11" spans="1:5" ht="25.5">
      <c r="A11" s="30">
        <f t="shared" si="2"/>
        <v>4</v>
      </c>
      <c r="B11" s="13" t="s">
        <v>74</v>
      </c>
      <c r="C11" s="114">
        <v>84</v>
      </c>
      <c r="D11" s="11">
        <f t="shared" si="0"/>
        <v>21</v>
      </c>
      <c r="E11" s="12">
        <f t="shared" si="1"/>
        <v>63</v>
      </c>
    </row>
    <row r="12" spans="1:5" ht="12.75">
      <c r="A12" s="51">
        <v>5</v>
      </c>
      <c r="B12" s="52" t="s">
        <v>184</v>
      </c>
      <c r="C12" s="113">
        <v>43</v>
      </c>
      <c r="D12" s="53">
        <f t="shared" si="0"/>
        <v>10.75</v>
      </c>
      <c r="E12" s="54">
        <f t="shared" si="1"/>
        <v>32.25</v>
      </c>
    </row>
    <row r="13" spans="1:5" ht="26.25" customHeight="1">
      <c r="A13" s="51">
        <v>6</v>
      </c>
      <c r="B13" s="52" t="s">
        <v>61</v>
      </c>
      <c r="C13" s="113">
        <v>500</v>
      </c>
      <c r="D13" s="53">
        <f t="shared" si="0"/>
        <v>125</v>
      </c>
      <c r="E13" s="54">
        <f t="shared" si="1"/>
        <v>375</v>
      </c>
    </row>
    <row r="14" spans="1:5" ht="26.25" customHeight="1">
      <c r="A14" s="51">
        <v>7</v>
      </c>
      <c r="B14" s="55" t="s">
        <v>90</v>
      </c>
      <c r="C14" s="78">
        <v>175</v>
      </c>
      <c r="D14" s="53">
        <f t="shared" si="0"/>
        <v>43.75</v>
      </c>
      <c r="E14" s="54">
        <f t="shared" si="1"/>
        <v>131.25</v>
      </c>
    </row>
    <row r="15" spans="1:5" ht="26.25" customHeight="1">
      <c r="A15" s="51">
        <v>8</v>
      </c>
      <c r="B15" s="55" t="s">
        <v>62</v>
      </c>
      <c r="C15" s="110">
        <v>750</v>
      </c>
      <c r="D15" s="53">
        <f t="shared" si="0"/>
        <v>187.5</v>
      </c>
      <c r="E15" s="54">
        <f t="shared" si="1"/>
        <v>562.5</v>
      </c>
    </row>
    <row r="16" spans="1:5" ht="37.5" customHeight="1">
      <c r="A16" s="51">
        <f t="shared" si="2"/>
        <v>9</v>
      </c>
      <c r="B16" s="52" t="s">
        <v>75</v>
      </c>
      <c r="C16" s="78">
        <v>260</v>
      </c>
      <c r="D16" s="53">
        <f t="shared" si="0"/>
        <v>65</v>
      </c>
      <c r="E16" s="54">
        <f t="shared" si="1"/>
        <v>195</v>
      </c>
    </row>
    <row r="17" spans="1:5" ht="25.5">
      <c r="A17" s="51">
        <f t="shared" si="2"/>
        <v>10</v>
      </c>
      <c r="B17" s="52" t="s">
        <v>91</v>
      </c>
      <c r="C17" s="113">
        <v>818</v>
      </c>
      <c r="D17" s="53">
        <f t="shared" si="0"/>
        <v>204.5</v>
      </c>
      <c r="E17" s="54">
        <f t="shared" si="1"/>
        <v>613.5</v>
      </c>
    </row>
    <row r="18" spans="1:5" ht="25.5">
      <c r="A18" s="51">
        <f t="shared" si="2"/>
        <v>11</v>
      </c>
      <c r="B18" s="52" t="s">
        <v>63</v>
      </c>
      <c r="C18" s="113">
        <v>300</v>
      </c>
      <c r="D18" s="53">
        <f t="shared" si="0"/>
        <v>75</v>
      </c>
      <c r="E18" s="54">
        <f t="shared" si="1"/>
        <v>225</v>
      </c>
    </row>
    <row r="19" spans="1:5" ht="25.5">
      <c r="A19" s="51">
        <v>12</v>
      </c>
      <c r="B19" s="52" t="s">
        <v>178</v>
      </c>
      <c r="C19" s="113">
        <v>1260</v>
      </c>
      <c r="D19" s="53">
        <f t="shared" si="0"/>
        <v>315</v>
      </c>
      <c r="E19" s="54">
        <f t="shared" si="1"/>
        <v>945</v>
      </c>
    </row>
    <row r="20" spans="1:5" ht="25.5">
      <c r="A20" s="51">
        <v>13</v>
      </c>
      <c r="B20" s="52" t="s">
        <v>177</v>
      </c>
      <c r="C20" s="113">
        <v>1196</v>
      </c>
      <c r="D20" s="53">
        <f t="shared" si="0"/>
        <v>299</v>
      </c>
      <c r="E20" s="54">
        <f t="shared" si="1"/>
        <v>897</v>
      </c>
    </row>
    <row r="21" spans="1:5" ht="25.5">
      <c r="A21" s="51">
        <v>14</v>
      </c>
      <c r="B21" s="52" t="s">
        <v>179</v>
      </c>
      <c r="C21" s="113">
        <v>1340</v>
      </c>
      <c r="D21" s="53">
        <f t="shared" si="0"/>
        <v>335</v>
      </c>
      <c r="E21" s="54">
        <f t="shared" si="1"/>
        <v>1005</v>
      </c>
    </row>
    <row r="22" spans="1:5" ht="25.5">
      <c r="A22" s="51">
        <v>15</v>
      </c>
      <c r="B22" s="52" t="s">
        <v>181</v>
      </c>
      <c r="C22" s="113">
        <v>880</v>
      </c>
      <c r="D22" s="53">
        <f t="shared" si="0"/>
        <v>220</v>
      </c>
      <c r="E22" s="54">
        <f t="shared" si="1"/>
        <v>660</v>
      </c>
    </row>
    <row r="23" spans="1:5" ht="25.5">
      <c r="A23" s="51">
        <v>16</v>
      </c>
      <c r="B23" s="52" t="s">
        <v>185</v>
      </c>
      <c r="C23" s="113">
        <v>602.76</v>
      </c>
      <c r="D23" s="53">
        <f t="shared" si="0"/>
        <v>150.69</v>
      </c>
      <c r="E23" s="54">
        <f t="shared" si="1"/>
        <v>452.07</v>
      </c>
    </row>
    <row r="24" spans="1:5" ht="25.5">
      <c r="A24" s="51">
        <v>17</v>
      </c>
      <c r="B24" s="52" t="s">
        <v>221</v>
      </c>
      <c r="C24" s="113">
        <v>2889.8</v>
      </c>
      <c r="D24" s="53">
        <f t="shared" si="0"/>
        <v>722.45</v>
      </c>
      <c r="E24" s="77">
        <f t="shared" si="1"/>
        <v>2167.3500000000004</v>
      </c>
    </row>
    <row r="25" spans="1:5" ht="45" customHeight="1">
      <c r="A25" s="51">
        <v>18</v>
      </c>
      <c r="B25" s="52" t="s">
        <v>180</v>
      </c>
      <c r="C25" s="113">
        <v>1960</v>
      </c>
      <c r="D25" s="53">
        <f t="shared" si="0"/>
        <v>490</v>
      </c>
      <c r="E25" s="54">
        <f t="shared" si="1"/>
        <v>1470</v>
      </c>
    </row>
    <row r="26" spans="1:5" ht="25.5">
      <c r="A26" s="51">
        <v>19</v>
      </c>
      <c r="B26" s="55" t="s">
        <v>92</v>
      </c>
      <c r="C26" s="78">
        <v>165</v>
      </c>
      <c r="D26" s="53">
        <f t="shared" si="0"/>
        <v>41.25</v>
      </c>
      <c r="E26" s="54">
        <f t="shared" si="1"/>
        <v>123.75</v>
      </c>
    </row>
    <row r="27" spans="1:5" ht="42.75" customHeight="1">
      <c r="A27" s="51">
        <v>20</v>
      </c>
      <c r="B27" s="55" t="s">
        <v>93</v>
      </c>
      <c r="C27" s="111">
        <v>200</v>
      </c>
      <c r="D27" s="53">
        <f t="shared" si="0"/>
        <v>50</v>
      </c>
      <c r="E27" s="54">
        <f t="shared" si="1"/>
        <v>150</v>
      </c>
    </row>
    <row r="28" spans="1:5" ht="30" customHeight="1">
      <c r="A28" s="51">
        <v>21</v>
      </c>
      <c r="B28" s="52" t="s">
        <v>64</v>
      </c>
      <c r="C28" s="78">
        <v>450</v>
      </c>
      <c r="D28" s="53">
        <f t="shared" si="0"/>
        <v>112.5</v>
      </c>
      <c r="E28" s="54">
        <f t="shared" si="1"/>
        <v>337.5</v>
      </c>
    </row>
    <row r="29" spans="1:5" ht="25.5">
      <c r="A29" s="51">
        <f t="shared" si="2"/>
        <v>22</v>
      </c>
      <c r="B29" s="52" t="s">
        <v>94</v>
      </c>
      <c r="C29" s="113">
        <v>1000</v>
      </c>
      <c r="D29" s="53">
        <f t="shared" si="0"/>
        <v>250</v>
      </c>
      <c r="E29" s="54">
        <f t="shared" si="1"/>
        <v>750</v>
      </c>
    </row>
    <row r="30" spans="1:5" ht="25.5">
      <c r="A30" s="51">
        <f t="shared" si="2"/>
        <v>23</v>
      </c>
      <c r="B30" s="55" t="s">
        <v>65</v>
      </c>
      <c r="C30" s="78">
        <v>1200</v>
      </c>
      <c r="D30" s="53">
        <f t="shared" si="0"/>
        <v>300</v>
      </c>
      <c r="E30" s="54">
        <f t="shared" si="1"/>
        <v>900</v>
      </c>
    </row>
    <row r="31" spans="1:5" ht="13.5" customHeight="1">
      <c r="A31" s="51">
        <f t="shared" si="2"/>
        <v>24</v>
      </c>
      <c r="B31" s="52" t="s">
        <v>76</v>
      </c>
      <c r="C31" s="113">
        <v>695</v>
      </c>
      <c r="D31" s="53">
        <f t="shared" si="0"/>
        <v>173.75</v>
      </c>
      <c r="E31" s="54">
        <f t="shared" si="1"/>
        <v>521.25</v>
      </c>
    </row>
    <row r="32" spans="1:5" ht="16.5" customHeight="1">
      <c r="A32" s="51">
        <f t="shared" si="2"/>
        <v>25</v>
      </c>
      <c r="B32" s="52" t="s">
        <v>95</v>
      </c>
      <c r="C32" s="113">
        <v>1100</v>
      </c>
      <c r="D32" s="53">
        <f t="shared" si="0"/>
        <v>275</v>
      </c>
      <c r="E32" s="54">
        <f t="shared" si="1"/>
        <v>825</v>
      </c>
    </row>
    <row r="33" spans="1:5" ht="25.5">
      <c r="A33" s="51">
        <f t="shared" si="2"/>
        <v>26</v>
      </c>
      <c r="B33" s="52" t="s">
        <v>96</v>
      </c>
      <c r="C33" s="113">
        <v>250</v>
      </c>
      <c r="D33" s="53">
        <f t="shared" si="0"/>
        <v>62.5</v>
      </c>
      <c r="E33" s="54">
        <f t="shared" si="1"/>
        <v>187.5</v>
      </c>
    </row>
    <row r="34" spans="1:5" ht="25.5">
      <c r="A34" s="51">
        <f t="shared" si="2"/>
        <v>27</v>
      </c>
      <c r="B34" s="52" t="s">
        <v>199</v>
      </c>
      <c r="C34" s="113">
        <v>1300</v>
      </c>
      <c r="D34" s="53">
        <f t="shared" si="0"/>
        <v>325</v>
      </c>
      <c r="E34" s="54">
        <f t="shared" si="1"/>
        <v>975</v>
      </c>
    </row>
    <row r="35" spans="1:5" ht="25.5">
      <c r="A35" s="51">
        <f t="shared" si="2"/>
        <v>28</v>
      </c>
      <c r="B35" s="55" t="s">
        <v>188</v>
      </c>
      <c r="C35" s="81">
        <v>1000</v>
      </c>
      <c r="D35" s="53">
        <f t="shared" si="0"/>
        <v>250</v>
      </c>
      <c r="E35" s="54">
        <f t="shared" si="1"/>
        <v>750</v>
      </c>
    </row>
    <row r="36" spans="1:5" ht="25.5">
      <c r="A36" s="51">
        <v>29</v>
      </c>
      <c r="B36" s="52" t="s">
        <v>200</v>
      </c>
      <c r="C36" s="113">
        <v>300</v>
      </c>
      <c r="D36" s="53">
        <f t="shared" si="0"/>
        <v>75</v>
      </c>
      <c r="E36" s="54">
        <f t="shared" si="1"/>
        <v>225</v>
      </c>
    </row>
    <row r="37" spans="1:5" ht="38.25">
      <c r="A37" s="51">
        <f t="shared" si="2"/>
        <v>30</v>
      </c>
      <c r="B37" s="52" t="s">
        <v>201</v>
      </c>
      <c r="C37" s="113">
        <v>100</v>
      </c>
      <c r="D37" s="53">
        <f t="shared" si="0"/>
        <v>25</v>
      </c>
      <c r="E37" s="54">
        <f t="shared" si="1"/>
        <v>75</v>
      </c>
    </row>
    <row r="38" spans="1:5" ht="25.5">
      <c r="A38" s="51">
        <f t="shared" si="2"/>
        <v>31</v>
      </c>
      <c r="B38" s="52" t="s">
        <v>163</v>
      </c>
      <c r="C38" s="113">
        <v>500</v>
      </c>
      <c r="D38" s="53">
        <f t="shared" si="0"/>
        <v>125</v>
      </c>
      <c r="E38" s="54">
        <f t="shared" si="1"/>
        <v>375</v>
      </c>
    </row>
    <row r="39" spans="1:5" ht="25.5">
      <c r="A39" s="51">
        <f t="shared" si="2"/>
        <v>32</v>
      </c>
      <c r="B39" s="52" t="s">
        <v>167</v>
      </c>
      <c r="C39" s="113">
        <v>1000</v>
      </c>
      <c r="D39" s="53">
        <f t="shared" si="0"/>
        <v>250</v>
      </c>
      <c r="E39" s="54">
        <f t="shared" si="1"/>
        <v>750</v>
      </c>
    </row>
    <row r="40" spans="1:5" ht="26.25" customHeight="1">
      <c r="A40" s="51">
        <f t="shared" si="2"/>
        <v>33</v>
      </c>
      <c r="B40" s="52" t="s">
        <v>164</v>
      </c>
      <c r="C40" s="113">
        <v>1000</v>
      </c>
      <c r="D40" s="53">
        <f t="shared" si="0"/>
        <v>250</v>
      </c>
      <c r="E40" s="54">
        <f t="shared" si="1"/>
        <v>750</v>
      </c>
    </row>
    <row r="41" spans="1:5" ht="15.75" customHeight="1">
      <c r="A41" s="51">
        <f t="shared" si="2"/>
        <v>34</v>
      </c>
      <c r="B41" s="52" t="s">
        <v>202</v>
      </c>
      <c r="C41" s="113">
        <v>500</v>
      </c>
      <c r="D41" s="53">
        <f t="shared" si="0"/>
        <v>125</v>
      </c>
      <c r="E41" s="54">
        <f t="shared" si="1"/>
        <v>375</v>
      </c>
    </row>
    <row r="42" spans="1:5" ht="25.5">
      <c r="A42" s="51">
        <f t="shared" si="2"/>
        <v>35</v>
      </c>
      <c r="B42" s="52" t="s">
        <v>155</v>
      </c>
      <c r="C42" s="113">
        <v>300</v>
      </c>
      <c r="D42" s="53">
        <f t="shared" si="0"/>
        <v>75</v>
      </c>
      <c r="E42" s="54">
        <f t="shared" si="1"/>
        <v>225</v>
      </c>
    </row>
    <row r="43" spans="1:5" ht="12.75">
      <c r="A43" s="51">
        <f>SUM(A42+1)</f>
        <v>36</v>
      </c>
      <c r="B43" s="56" t="s">
        <v>156</v>
      </c>
      <c r="C43" s="112">
        <v>200</v>
      </c>
      <c r="D43" s="57">
        <f t="shared" si="0"/>
        <v>50</v>
      </c>
      <c r="E43" s="58">
        <f t="shared" si="1"/>
        <v>150</v>
      </c>
    </row>
    <row r="44" spans="1:5" ht="12.75">
      <c r="A44" s="36">
        <v>37</v>
      </c>
      <c r="B44" s="59" t="s">
        <v>157</v>
      </c>
      <c r="C44" s="78">
        <v>400</v>
      </c>
      <c r="D44" s="57">
        <f t="shared" si="0"/>
        <v>100</v>
      </c>
      <c r="E44" s="58">
        <f t="shared" si="1"/>
        <v>300</v>
      </c>
    </row>
    <row r="45" spans="1:5" ht="25.5">
      <c r="A45" s="36">
        <v>38</v>
      </c>
      <c r="B45" s="60" t="s">
        <v>136</v>
      </c>
      <c r="C45" s="78">
        <v>30</v>
      </c>
      <c r="D45" s="61">
        <f t="shared" si="0"/>
        <v>7.5</v>
      </c>
      <c r="E45" s="62">
        <f t="shared" si="1"/>
        <v>22.5</v>
      </c>
    </row>
    <row r="46" spans="1:5" ht="25.5">
      <c r="A46" s="51">
        <v>39</v>
      </c>
      <c r="B46" s="60" t="s">
        <v>128</v>
      </c>
      <c r="C46" s="78">
        <v>60</v>
      </c>
      <c r="D46" s="61">
        <f t="shared" si="0"/>
        <v>15</v>
      </c>
      <c r="E46" s="62">
        <f t="shared" si="1"/>
        <v>45</v>
      </c>
    </row>
    <row r="47" spans="1:5" ht="25.5">
      <c r="A47" s="36">
        <v>40</v>
      </c>
      <c r="B47" s="37" t="s">
        <v>129</v>
      </c>
      <c r="C47" s="115">
        <v>200</v>
      </c>
      <c r="D47" s="38">
        <f t="shared" si="0"/>
        <v>50</v>
      </c>
      <c r="E47" s="39">
        <f>SUM(C47*75%)</f>
        <v>150</v>
      </c>
    </row>
    <row r="48" spans="1:5" ht="15.75" customHeight="1">
      <c r="A48" s="36">
        <v>41</v>
      </c>
      <c r="B48" s="63" t="s">
        <v>154</v>
      </c>
      <c r="C48" s="82">
        <v>550</v>
      </c>
      <c r="D48" s="64">
        <f t="shared" si="0"/>
        <v>137.5</v>
      </c>
      <c r="E48" s="65">
        <f>SUM(C48*75%)</f>
        <v>412.5</v>
      </c>
    </row>
    <row r="49" spans="1:5" ht="25.5">
      <c r="A49" s="36" t="s">
        <v>214</v>
      </c>
      <c r="B49" s="68" t="s">
        <v>223</v>
      </c>
      <c r="C49" s="81">
        <v>2017.124</v>
      </c>
      <c r="D49" s="70">
        <v>302.569</v>
      </c>
      <c r="E49" s="69">
        <v>1714.555</v>
      </c>
    </row>
    <row r="50" spans="1:5" ht="28.5" customHeight="1">
      <c r="A50" s="36" t="s">
        <v>215</v>
      </c>
      <c r="B50" s="56" t="s">
        <v>216</v>
      </c>
      <c r="C50" s="82">
        <v>4133.709</v>
      </c>
      <c r="D50" s="83">
        <v>1033.427</v>
      </c>
      <c r="E50" s="84">
        <v>3100.282</v>
      </c>
    </row>
    <row r="51" spans="1:5" ht="28.5" customHeight="1" thickBot="1">
      <c r="A51" s="80" t="s">
        <v>222</v>
      </c>
      <c r="B51" s="136" t="s">
        <v>225</v>
      </c>
      <c r="C51" s="126">
        <v>1672.5</v>
      </c>
      <c r="D51" s="106">
        <v>418.125</v>
      </c>
      <c r="E51" s="107">
        <v>1254.375</v>
      </c>
    </row>
    <row r="52" spans="1:5" ht="22.5" customHeight="1" thickBot="1" thickTop="1">
      <c r="A52" s="131"/>
      <c r="B52" s="132" t="s">
        <v>48</v>
      </c>
      <c r="C52" s="133">
        <f>SUM(C8:C51)</f>
        <v>33527.393</v>
      </c>
      <c r="D52" s="134">
        <f>SUM(D8:D51)</f>
        <v>8180.136</v>
      </c>
      <c r="E52" s="135">
        <f>SUM(E8:E51)</f>
        <v>25347.256999999998</v>
      </c>
    </row>
    <row r="53" spans="1:5" ht="25.5" customHeight="1" thickBot="1" thickTop="1">
      <c r="A53" s="322" t="s">
        <v>52</v>
      </c>
      <c r="B53" s="323"/>
      <c r="C53" s="323"/>
      <c r="D53" s="323"/>
      <c r="E53" s="324"/>
    </row>
    <row r="54" spans="1:5" ht="13.5" thickTop="1">
      <c r="A54" s="31">
        <f>SUM(A48+1)</f>
        <v>42</v>
      </c>
      <c r="B54" s="13" t="s">
        <v>77</v>
      </c>
      <c r="C54" s="114">
        <v>5</v>
      </c>
      <c r="D54" s="14">
        <f>SUM(C54*25%)</f>
        <v>1.25</v>
      </c>
      <c r="E54" s="15">
        <f>SUM(C54*75%)</f>
        <v>3.75</v>
      </c>
    </row>
    <row r="55" spans="1:5" ht="25.5">
      <c r="A55" s="30">
        <f t="shared" si="2"/>
        <v>43</v>
      </c>
      <c r="B55" s="13" t="s">
        <v>99</v>
      </c>
      <c r="C55" s="114">
        <v>85</v>
      </c>
      <c r="D55" s="14">
        <f aca="true" t="shared" si="3" ref="D55:D75">SUM(C55*25%)</f>
        <v>21.25</v>
      </c>
      <c r="E55" s="15">
        <f aca="true" t="shared" si="4" ref="E55:E69">SUM(C55*75%)</f>
        <v>63.75</v>
      </c>
    </row>
    <row r="56" spans="1:5" ht="25.5">
      <c r="A56" s="30">
        <f t="shared" si="2"/>
        <v>44</v>
      </c>
      <c r="B56" s="13" t="s">
        <v>100</v>
      </c>
      <c r="C56" s="114">
        <v>90</v>
      </c>
      <c r="D56" s="14">
        <f t="shared" si="3"/>
        <v>22.5</v>
      </c>
      <c r="E56" s="15">
        <f t="shared" si="4"/>
        <v>67.5</v>
      </c>
    </row>
    <row r="57" spans="1:5" ht="25.5">
      <c r="A57" s="30">
        <f t="shared" si="2"/>
        <v>45</v>
      </c>
      <c r="B57" s="13" t="s">
        <v>78</v>
      </c>
      <c r="C57" s="114">
        <v>61</v>
      </c>
      <c r="D57" s="14">
        <f t="shared" si="3"/>
        <v>15.25</v>
      </c>
      <c r="E57" s="15">
        <f t="shared" si="4"/>
        <v>45.75</v>
      </c>
    </row>
    <row r="58" spans="1:5" ht="12.75">
      <c r="A58" s="30">
        <v>46</v>
      </c>
      <c r="B58" s="13" t="s">
        <v>186</v>
      </c>
      <c r="C58" s="116">
        <v>1000</v>
      </c>
      <c r="D58" s="14">
        <f t="shared" si="3"/>
        <v>250</v>
      </c>
      <c r="E58" s="15">
        <f t="shared" si="4"/>
        <v>750</v>
      </c>
    </row>
    <row r="59" spans="1:5" ht="25.5">
      <c r="A59" s="30">
        <v>47</v>
      </c>
      <c r="B59" s="10" t="s">
        <v>135</v>
      </c>
      <c r="C59" s="117">
        <v>1950</v>
      </c>
      <c r="D59" s="14">
        <f t="shared" si="3"/>
        <v>487.5</v>
      </c>
      <c r="E59" s="42">
        <f t="shared" si="4"/>
        <v>1462.5</v>
      </c>
    </row>
    <row r="60" spans="1:5" ht="38.25">
      <c r="A60" s="30">
        <f t="shared" si="2"/>
        <v>48</v>
      </c>
      <c r="B60" s="10" t="s">
        <v>137</v>
      </c>
      <c r="C60" s="118">
        <v>182</v>
      </c>
      <c r="D60" s="14">
        <f t="shared" si="3"/>
        <v>45.5</v>
      </c>
      <c r="E60" s="15">
        <f t="shared" si="4"/>
        <v>136.5</v>
      </c>
    </row>
    <row r="61" spans="1:5" ht="25.5">
      <c r="A61" s="30">
        <f t="shared" si="2"/>
        <v>49</v>
      </c>
      <c r="B61" s="13" t="s">
        <v>101</v>
      </c>
      <c r="C61" s="114">
        <v>818</v>
      </c>
      <c r="D61" s="14">
        <f t="shared" si="3"/>
        <v>204.5</v>
      </c>
      <c r="E61" s="15">
        <f t="shared" si="4"/>
        <v>613.5</v>
      </c>
    </row>
    <row r="62" spans="1:5" ht="25.5">
      <c r="A62" s="30">
        <f t="shared" si="2"/>
        <v>50</v>
      </c>
      <c r="B62" s="13" t="s">
        <v>66</v>
      </c>
      <c r="C62" s="114">
        <v>826</v>
      </c>
      <c r="D62" s="14">
        <f t="shared" si="3"/>
        <v>206.5</v>
      </c>
      <c r="E62" s="15">
        <f t="shared" si="4"/>
        <v>619.5</v>
      </c>
    </row>
    <row r="63" spans="1:5" ht="25.5">
      <c r="A63" s="30">
        <f t="shared" si="2"/>
        <v>51</v>
      </c>
      <c r="B63" s="10" t="s">
        <v>102</v>
      </c>
      <c r="C63" s="118">
        <v>675</v>
      </c>
      <c r="D63" s="14">
        <f t="shared" si="3"/>
        <v>168.75</v>
      </c>
      <c r="E63" s="15">
        <f t="shared" si="4"/>
        <v>506.25</v>
      </c>
    </row>
    <row r="64" spans="1:5" ht="25.5">
      <c r="A64" s="30">
        <f t="shared" si="2"/>
        <v>52</v>
      </c>
      <c r="B64" s="13" t="s">
        <v>103</v>
      </c>
      <c r="C64" s="114">
        <v>1400</v>
      </c>
      <c r="D64" s="14">
        <f t="shared" si="3"/>
        <v>350</v>
      </c>
      <c r="E64" s="42">
        <f t="shared" si="4"/>
        <v>1050</v>
      </c>
    </row>
    <row r="65" spans="1:5" ht="25.5">
      <c r="A65" s="30">
        <f t="shared" si="2"/>
        <v>53</v>
      </c>
      <c r="B65" s="13" t="s">
        <v>67</v>
      </c>
      <c r="C65" s="114">
        <v>725.4</v>
      </c>
      <c r="D65" s="14">
        <f t="shared" si="3"/>
        <v>181.35</v>
      </c>
      <c r="E65" s="15">
        <f t="shared" si="4"/>
        <v>544.05</v>
      </c>
    </row>
    <row r="66" spans="1:5" ht="25.5">
      <c r="A66" s="30">
        <f t="shared" si="2"/>
        <v>54</v>
      </c>
      <c r="B66" s="13" t="s">
        <v>8</v>
      </c>
      <c r="C66" s="114">
        <v>1050</v>
      </c>
      <c r="D66" s="14">
        <f t="shared" si="3"/>
        <v>262.5</v>
      </c>
      <c r="E66" s="15">
        <f t="shared" si="4"/>
        <v>787.5</v>
      </c>
    </row>
    <row r="67" spans="1:5" ht="28.5" customHeight="1">
      <c r="A67" s="51">
        <f t="shared" si="2"/>
        <v>55</v>
      </c>
      <c r="B67" s="55" t="s">
        <v>199</v>
      </c>
      <c r="C67" s="81">
        <v>1300</v>
      </c>
      <c r="D67" s="53">
        <f t="shared" si="3"/>
        <v>325</v>
      </c>
      <c r="E67" s="54">
        <f t="shared" si="4"/>
        <v>975</v>
      </c>
    </row>
    <row r="68" spans="1:5" ht="15.75" customHeight="1">
      <c r="A68" s="51">
        <f t="shared" si="2"/>
        <v>56</v>
      </c>
      <c r="B68" s="55" t="s">
        <v>188</v>
      </c>
      <c r="C68" s="81">
        <v>1000</v>
      </c>
      <c r="D68" s="53">
        <f t="shared" si="3"/>
        <v>250</v>
      </c>
      <c r="E68" s="54">
        <f t="shared" si="4"/>
        <v>750</v>
      </c>
    </row>
    <row r="69" spans="1:5" ht="25.5">
      <c r="A69" s="51">
        <f t="shared" si="2"/>
        <v>57</v>
      </c>
      <c r="B69" s="55" t="s">
        <v>158</v>
      </c>
      <c r="C69" s="81">
        <v>100</v>
      </c>
      <c r="D69" s="53">
        <f t="shared" si="3"/>
        <v>25</v>
      </c>
      <c r="E69" s="54">
        <f t="shared" si="4"/>
        <v>75</v>
      </c>
    </row>
    <row r="70" spans="1:5" ht="25.5">
      <c r="A70" s="36">
        <v>58</v>
      </c>
      <c r="B70" s="66" t="s">
        <v>203</v>
      </c>
      <c r="C70" s="112">
        <v>2000</v>
      </c>
      <c r="D70" s="57">
        <f t="shared" si="3"/>
        <v>500</v>
      </c>
      <c r="E70" s="67">
        <f aca="true" t="shared" si="5" ref="E70:E75">SUM(C70*75%)</f>
        <v>1500</v>
      </c>
    </row>
    <row r="71" spans="1:5" ht="25.5">
      <c r="A71" s="36">
        <v>59</v>
      </c>
      <c r="B71" s="68" t="s">
        <v>162</v>
      </c>
      <c r="C71" s="78">
        <v>500</v>
      </c>
      <c r="D71" s="61">
        <f t="shared" si="3"/>
        <v>125</v>
      </c>
      <c r="E71" s="62">
        <f t="shared" si="5"/>
        <v>375</v>
      </c>
    </row>
    <row r="72" spans="1:5" ht="25.5">
      <c r="A72" s="51">
        <v>60</v>
      </c>
      <c r="B72" s="68" t="s">
        <v>150</v>
      </c>
      <c r="C72" s="81">
        <v>300</v>
      </c>
      <c r="D72" s="53">
        <f t="shared" si="3"/>
        <v>75</v>
      </c>
      <c r="E72" s="62">
        <f t="shared" si="5"/>
        <v>225</v>
      </c>
    </row>
    <row r="73" spans="1:5" ht="25.5">
      <c r="A73" s="51">
        <v>61</v>
      </c>
      <c r="B73" s="68" t="s">
        <v>159</v>
      </c>
      <c r="C73" s="78">
        <v>2500</v>
      </c>
      <c r="D73" s="61">
        <f t="shared" si="3"/>
        <v>625</v>
      </c>
      <c r="E73" s="69">
        <f t="shared" si="5"/>
        <v>1875</v>
      </c>
    </row>
    <row r="74" spans="1:5" ht="25.5">
      <c r="A74" s="30">
        <v>62</v>
      </c>
      <c r="B74" s="23" t="s">
        <v>130</v>
      </c>
      <c r="C74" s="118">
        <v>20</v>
      </c>
      <c r="D74" s="17">
        <f t="shared" si="3"/>
        <v>5</v>
      </c>
      <c r="E74" s="18">
        <f t="shared" si="5"/>
        <v>15</v>
      </c>
    </row>
    <row r="75" spans="1:5" ht="25.5">
      <c r="A75" s="30">
        <v>63</v>
      </c>
      <c r="B75" s="10" t="s">
        <v>131</v>
      </c>
      <c r="C75" s="119">
        <v>800</v>
      </c>
      <c r="D75" s="11">
        <f t="shared" si="3"/>
        <v>200</v>
      </c>
      <c r="E75" s="12">
        <f t="shared" si="5"/>
        <v>600</v>
      </c>
    </row>
    <row r="76" spans="1:5" ht="27.75" customHeight="1" thickBot="1">
      <c r="A76" s="94" t="s">
        <v>217</v>
      </c>
      <c r="B76" s="95" t="s">
        <v>223</v>
      </c>
      <c r="C76" s="120">
        <v>455.817</v>
      </c>
      <c r="D76" s="96">
        <v>68.373</v>
      </c>
      <c r="E76" s="97">
        <v>387.444</v>
      </c>
    </row>
    <row r="77" spans="1:5" ht="23.25" customHeight="1" thickBot="1" thickTop="1">
      <c r="A77" s="328" t="s">
        <v>48</v>
      </c>
      <c r="B77" s="329"/>
      <c r="C77" s="98">
        <f>SUM(C54:C76)</f>
        <v>17843.217</v>
      </c>
      <c r="D77" s="98">
        <f>SUM(D54:D76)</f>
        <v>4415.223</v>
      </c>
      <c r="E77" s="99">
        <f>SUM(E54:E76)</f>
        <v>13427.993999999999</v>
      </c>
    </row>
    <row r="78" spans="1:5" ht="26.25" customHeight="1" thickBot="1" thickTop="1">
      <c r="A78" s="322" t="s">
        <v>53</v>
      </c>
      <c r="B78" s="323"/>
      <c r="C78" s="323"/>
      <c r="D78" s="323"/>
      <c r="E78" s="324"/>
    </row>
    <row r="79" spans="1:5" ht="26.25" thickTop="1">
      <c r="A79" s="31">
        <f>SUM(A75+1)</f>
        <v>64</v>
      </c>
      <c r="B79" s="13" t="s">
        <v>104</v>
      </c>
      <c r="C79" s="121">
        <v>35</v>
      </c>
      <c r="D79" s="21">
        <f>SUM(C79*25%)</f>
        <v>8.75</v>
      </c>
      <c r="E79" s="22">
        <f>SUM(C79*75%)</f>
        <v>26.25</v>
      </c>
    </row>
    <row r="80" spans="1:5" ht="25.5">
      <c r="A80" s="30">
        <f>SUM(A79+1)</f>
        <v>65</v>
      </c>
      <c r="B80" s="13" t="s">
        <v>105</v>
      </c>
      <c r="C80" s="114">
        <v>100</v>
      </c>
      <c r="D80" s="17">
        <f aca="true" t="shared" si="6" ref="D80:D95">SUM(C80*25%)</f>
        <v>25</v>
      </c>
      <c r="E80" s="18">
        <f aca="true" t="shared" si="7" ref="E80:E95">SUM(C80*75%)</f>
        <v>75</v>
      </c>
    </row>
    <row r="81" spans="1:5" ht="25.5">
      <c r="A81" s="30">
        <f aca="true" t="shared" si="8" ref="A81:A90">SUM(A80+1)</f>
        <v>66</v>
      </c>
      <c r="B81" s="13" t="s">
        <v>79</v>
      </c>
      <c r="C81" s="114">
        <v>76</v>
      </c>
      <c r="D81" s="17">
        <f t="shared" si="6"/>
        <v>19</v>
      </c>
      <c r="E81" s="18">
        <f t="shared" si="7"/>
        <v>57</v>
      </c>
    </row>
    <row r="82" spans="1:5" ht="25.5">
      <c r="A82" s="30">
        <f t="shared" si="8"/>
        <v>67</v>
      </c>
      <c r="B82" s="10" t="s">
        <v>9</v>
      </c>
      <c r="C82" s="118">
        <v>1950</v>
      </c>
      <c r="D82" s="17">
        <f t="shared" si="6"/>
        <v>487.5</v>
      </c>
      <c r="E82" s="41">
        <f t="shared" si="7"/>
        <v>1462.5</v>
      </c>
    </row>
    <row r="83" spans="1:5" ht="25.5">
      <c r="A83" s="30">
        <f t="shared" si="8"/>
        <v>68</v>
      </c>
      <c r="B83" s="13" t="s">
        <v>106</v>
      </c>
      <c r="C83" s="114">
        <v>1364</v>
      </c>
      <c r="D83" s="17">
        <f t="shared" si="6"/>
        <v>341</v>
      </c>
      <c r="E83" s="41">
        <f t="shared" si="7"/>
        <v>1023</v>
      </c>
    </row>
    <row r="84" spans="1:5" ht="25.5">
      <c r="A84" s="30">
        <f t="shared" si="8"/>
        <v>69</v>
      </c>
      <c r="B84" s="13" t="s">
        <v>80</v>
      </c>
      <c r="C84" s="114">
        <v>630</v>
      </c>
      <c r="D84" s="17">
        <f t="shared" si="6"/>
        <v>157.5</v>
      </c>
      <c r="E84" s="18">
        <f t="shared" si="7"/>
        <v>472.5</v>
      </c>
    </row>
    <row r="85" spans="1:5" ht="25.5">
      <c r="A85" s="30">
        <f t="shared" si="8"/>
        <v>70</v>
      </c>
      <c r="B85" s="13" t="s">
        <v>107</v>
      </c>
      <c r="C85" s="114">
        <v>1400</v>
      </c>
      <c r="D85" s="17">
        <f t="shared" si="6"/>
        <v>350</v>
      </c>
      <c r="E85" s="41">
        <f t="shared" si="7"/>
        <v>1050</v>
      </c>
    </row>
    <row r="86" spans="1:5" ht="25.5">
      <c r="A86" s="30">
        <f t="shared" si="8"/>
        <v>71</v>
      </c>
      <c r="B86" s="10" t="s">
        <v>138</v>
      </c>
      <c r="C86" s="118">
        <v>1500</v>
      </c>
      <c r="D86" s="17">
        <f t="shared" si="6"/>
        <v>375</v>
      </c>
      <c r="E86" s="41">
        <f t="shared" si="7"/>
        <v>1125</v>
      </c>
    </row>
    <row r="87" spans="1:5" ht="25.5">
      <c r="A87" s="30">
        <f t="shared" si="8"/>
        <v>72</v>
      </c>
      <c r="B87" s="13" t="s">
        <v>10</v>
      </c>
      <c r="C87" s="114">
        <v>780</v>
      </c>
      <c r="D87" s="17">
        <f t="shared" si="6"/>
        <v>195</v>
      </c>
      <c r="E87" s="18">
        <f t="shared" si="7"/>
        <v>585</v>
      </c>
    </row>
    <row r="88" spans="1:5" ht="25.5">
      <c r="A88" s="30">
        <f t="shared" si="8"/>
        <v>73</v>
      </c>
      <c r="B88" s="10" t="s">
        <v>108</v>
      </c>
      <c r="C88" s="119">
        <v>400</v>
      </c>
      <c r="D88" s="17">
        <f t="shared" si="6"/>
        <v>100</v>
      </c>
      <c r="E88" s="18">
        <f t="shared" si="7"/>
        <v>300</v>
      </c>
    </row>
    <row r="89" spans="1:5" ht="29.25" customHeight="1">
      <c r="A89" s="51">
        <f t="shared" si="8"/>
        <v>74</v>
      </c>
      <c r="B89" s="55" t="s">
        <v>204</v>
      </c>
      <c r="C89" s="81">
        <v>1600</v>
      </c>
      <c r="D89" s="61">
        <f t="shared" si="6"/>
        <v>400</v>
      </c>
      <c r="E89" s="69">
        <f t="shared" si="7"/>
        <v>1200</v>
      </c>
    </row>
    <row r="90" spans="1:5" ht="24.75" customHeight="1">
      <c r="A90" s="51">
        <f t="shared" si="8"/>
        <v>75</v>
      </c>
      <c r="B90" s="52" t="s">
        <v>188</v>
      </c>
      <c r="C90" s="113">
        <v>1000</v>
      </c>
      <c r="D90" s="61">
        <f t="shared" si="6"/>
        <v>250</v>
      </c>
      <c r="E90" s="62">
        <f t="shared" si="7"/>
        <v>750</v>
      </c>
    </row>
    <row r="91" spans="1:5" ht="15" customHeight="1">
      <c r="A91" s="51">
        <v>76</v>
      </c>
      <c r="B91" s="52" t="s">
        <v>148</v>
      </c>
      <c r="C91" s="113">
        <v>10</v>
      </c>
      <c r="D91" s="61">
        <f t="shared" si="6"/>
        <v>2.5</v>
      </c>
      <c r="E91" s="62">
        <f t="shared" si="7"/>
        <v>7.5</v>
      </c>
    </row>
    <row r="92" spans="1:5" ht="28.5" customHeight="1">
      <c r="A92" s="51">
        <v>77</v>
      </c>
      <c r="B92" s="52" t="s">
        <v>160</v>
      </c>
      <c r="C92" s="113">
        <v>300</v>
      </c>
      <c r="D92" s="61">
        <f t="shared" si="6"/>
        <v>75</v>
      </c>
      <c r="E92" s="62">
        <f t="shared" si="7"/>
        <v>225</v>
      </c>
    </row>
    <row r="93" spans="1:5" ht="26.25" customHeight="1">
      <c r="A93" s="51">
        <v>78</v>
      </c>
      <c r="B93" s="52" t="s">
        <v>205</v>
      </c>
      <c r="C93" s="113">
        <v>500</v>
      </c>
      <c r="D93" s="61">
        <f t="shared" si="6"/>
        <v>125</v>
      </c>
      <c r="E93" s="62">
        <f t="shared" si="7"/>
        <v>375</v>
      </c>
    </row>
    <row r="94" spans="1:5" ht="28.5" customHeight="1">
      <c r="A94" s="51">
        <v>79</v>
      </c>
      <c r="B94" s="52" t="s">
        <v>159</v>
      </c>
      <c r="C94" s="113">
        <v>8000</v>
      </c>
      <c r="D94" s="70">
        <f t="shared" si="6"/>
        <v>2000</v>
      </c>
      <c r="E94" s="69">
        <f t="shared" si="7"/>
        <v>6000</v>
      </c>
    </row>
    <row r="95" spans="1:5" ht="25.5">
      <c r="A95" s="51">
        <v>80</v>
      </c>
      <c r="B95" s="52" t="s">
        <v>203</v>
      </c>
      <c r="C95" s="78">
        <v>1500</v>
      </c>
      <c r="D95" s="61">
        <f t="shared" si="6"/>
        <v>375</v>
      </c>
      <c r="E95" s="77">
        <f t="shared" si="7"/>
        <v>1125</v>
      </c>
    </row>
    <row r="96" spans="1:5" ht="27" customHeight="1" thickBot="1">
      <c r="A96" s="85" t="s">
        <v>218</v>
      </c>
      <c r="B96" s="63" t="s">
        <v>223</v>
      </c>
      <c r="C96" s="122">
        <v>455.817</v>
      </c>
      <c r="D96" s="86">
        <v>68.373</v>
      </c>
      <c r="E96" s="84">
        <v>387.444</v>
      </c>
    </row>
    <row r="97" spans="1:5" ht="21" customHeight="1" thickBot="1" thickTop="1">
      <c r="A97" s="325" t="s">
        <v>48</v>
      </c>
      <c r="B97" s="326"/>
      <c r="C97" s="100">
        <f>SUM(C79:C96)</f>
        <v>21600.817</v>
      </c>
      <c r="D97" s="100">
        <f>SUM(D79:D96)</f>
        <v>5354.623</v>
      </c>
      <c r="E97" s="102">
        <f>SUM(E79:E96)</f>
        <v>16246.194</v>
      </c>
    </row>
    <row r="98" spans="1:5" ht="22.5" customHeight="1" thickBot="1" thickTop="1">
      <c r="A98" s="322" t="s">
        <v>54</v>
      </c>
      <c r="B98" s="323"/>
      <c r="C98" s="323"/>
      <c r="D98" s="323"/>
      <c r="E98" s="324"/>
    </row>
    <row r="99" spans="1:5" ht="26.25" thickTop="1">
      <c r="A99" s="32">
        <v>81</v>
      </c>
      <c r="B99" s="13" t="s">
        <v>109</v>
      </c>
      <c r="C99" s="121">
        <v>60</v>
      </c>
      <c r="D99" s="40">
        <f>SUM(C99*25%)</f>
        <v>15</v>
      </c>
      <c r="E99" s="22">
        <f>SUM(C99*75%)</f>
        <v>45</v>
      </c>
    </row>
    <row r="100" spans="1:5" ht="25.5">
      <c r="A100" s="30">
        <f>SUM(A99+1)</f>
        <v>82</v>
      </c>
      <c r="B100" s="10" t="s">
        <v>110</v>
      </c>
      <c r="C100" s="119">
        <v>85</v>
      </c>
      <c r="D100" s="17">
        <f aca="true" t="shared" si="9" ref="D100:D121">SUM(C100*25%)</f>
        <v>21.25</v>
      </c>
      <c r="E100" s="18">
        <f aca="true" t="shared" si="10" ref="E100:E121">SUM(C100*75%)</f>
        <v>63.75</v>
      </c>
    </row>
    <row r="101" spans="1:5" ht="25.5">
      <c r="A101" s="30">
        <f aca="true" t="shared" si="11" ref="A101:A113">SUM(A100+1)</f>
        <v>83</v>
      </c>
      <c r="B101" s="23" t="s">
        <v>81</v>
      </c>
      <c r="C101" s="119">
        <v>57</v>
      </c>
      <c r="D101" s="17">
        <f t="shared" si="9"/>
        <v>14.25</v>
      </c>
      <c r="E101" s="18">
        <f t="shared" si="10"/>
        <v>42.75</v>
      </c>
    </row>
    <row r="102" spans="1:5" ht="25.5">
      <c r="A102" s="30">
        <f t="shared" si="11"/>
        <v>84</v>
      </c>
      <c r="B102" s="10" t="s">
        <v>111</v>
      </c>
      <c r="C102" s="119">
        <v>1377</v>
      </c>
      <c r="D102" s="17">
        <f t="shared" si="9"/>
        <v>344.25</v>
      </c>
      <c r="E102" s="41">
        <f t="shared" si="10"/>
        <v>1032.75</v>
      </c>
    </row>
    <row r="103" spans="1:5" ht="25.5">
      <c r="A103" s="30">
        <f t="shared" si="11"/>
        <v>85</v>
      </c>
      <c r="B103" s="10" t="s">
        <v>112</v>
      </c>
      <c r="C103" s="117">
        <v>1377</v>
      </c>
      <c r="D103" s="17">
        <f t="shared" si="9"/>
        <v>344.25</v>
      </c>
      <c r="E103" s="41">
        <f t="shared" si="10"/>
        <v>1032.75</v>
      </c>
    </row>
    <row r="104" spans="1:5" ht="25.5">
      <c r="A104" s="30">
        <f t="shared" si="11"/>
        <v>86</v>
      </c>
      <c r="B104" s="10" t="s">
        <v>19</v>
      </c>
      <c r="C104" s="118">
        <v>1935.16</v>
      </c>
      <c r="D104" s="17">
        <f t="shared" si="9"/>
        <v>483.79</v>
      </c>
      <c r="E104" s="41">
        <f t="shared" si="10"/>
        <v>1451.3700000000001</v>
      </c>
    </row>
    <row r="105" spans="1:5" ht="25.5">
      <c r="A105" s="30">
        <f t="shared" si="11"/>
        <v>87</v>
      </c>
      <c r="B105" s="13" t="s">
        <v>82</v>
      </c>
      <c r="C105" s="114">
        <v>630</v>
      </c>
      <c r="D105" s="17">
        <f t="shared" si="9"/>
        <v>157.5</v>
      </c>
      <c r="E105" s="18">
        <f t="shared" si="10"/>
        <v>472.5</v>
      </c>
    </row>
    <row r="106" spans="1:5" ht="25.5">
      <c r="A106" s="30">
        <f t="shared" si="11"/>
        <v>88</v>
      </c>
      <c r="B106" s="13" t="s">
        <v>113</v>
      </c>
      <c r="C106" s="114">
        <v>1500</v>
      </c>
      <c r="D106" s="17">
        <f t="shared" si="9"/>
        <v>375</v>
      </c>
      <c r="E106" s="41">
        <f t="shared" si="10"/>
        <v>1125</v>
      </c>
    </row>
    <row r="107" spans="1:5" ht="25.5">
      <c r="A107" s="30">
        <f t="shared" si="11"/>
        <v>89</v>
      </c>
      <c r="B107" s="10" t="s">
        <v>20</v>
      </c>
      <c r="C107" s="119">
        <v>1593</v>
      </c>
      <c r="D107" s="17">
        <f t="shared" si="9"/>
        <v>398.25</v>
      </c>
      <c r="E107" s="41">
        <f t="shared" si="10"/>
        <v>1194.75</v>
      </c>
    </row>
    <row r="108" spans="1:5" ht="12.75">
      <c r="A108" s="30">
        <f t="shared" si="11"/>
        <v>90</v>
      </c>
      <c r="B108" s="10" t="s">
        <v>21</v>
      </c>
      <c r="C108" s="119">
        <v>1396</v>
      </c>
      <c r="D108" s="17">
        <f t="shared" si="9"/>
        <v>349</v>
      </c>
      <c r="E108" s="41">
        <f t="shared" si="10"/>
        <v>1047</v>
      </c>
    </row>
    <row r="109" spans="1:5" ht="16.5" customHeight="1">
      <c r="A109" s="30">
        <f t="shared" si="11"/>
        <v>91</v>
      </c>
      <c r="B109" s="10" t="s">
        <v>114</v>
      </c>
      <c r="C109" s="119">
        <v>335</v>
      </c>
      <c r="D109" s="17">
        <f t="shared" si="9"/>
        <v>83.75</v>
      </c>
      <c r="E109" s="18">
        <f t="shared" si="10"/>
        <v>251.25</v>
      </c>
    </row>
    <row r="110" spans="1:5" ht="25.5">
      <c r="A110" s="51">
        <f t="shared" si="11"/>
        <v>92</v>
      </c>
      <c r="B110" s="52" t="s">
        <v>204</v>
      </c>
      <c r="C110" s="113">
        <v>1600</v>
      </c>
      <c r="D110" s="61">
        <f t="shared" si="9"/>
        <v>400</v>
      </c>
      <c r="E110" s="69">
        <f t="shared" si="10"/>
        <v>1200</v>
      </c>
    </row>
    <row r="111" spans="1:5" ht="28.5" customHeight="1">
      <c r="A111" s="51">
        <f t="shared" si="11"/>
        <v>93</v>
      </c>
      <c r="B111" s="52" t="s">
        <v>188</v>
      </c>
      <c r="C111" s="113">
        <v>1000</v>
      </c>
      <c r="D111" s="61">
        <f t="shared" si="9"/>
        <v>250</v>
      </c>
      <c r="E111" s="62">
        <f t="shared" si="10"/>
        <v>750</v>
      </c>
    </row>
    <row r="112" spans="1:5" ht="27.75" customHeight="1">
      <c r="A112" s="51">
        <f t="shared" si="11"/>
        <v>94</v>
      </c>
      <c r="B112" s="52" t="s">
        <v>146</v>
      </c>
      <c r="C112" s="113">
        <v>300</v>
      </c>
      <c r="D112" s="61">
        <f t="shared" si="9"/>
        <v>75</v>
      </c>
      <c r="E112" s="62">
        <f t="shared" si="10"/>
        <v>225</v>
      </c>
    </row>
    <row r="113" spans="1:5" ht="12.75">
      <c r="A113" s="51">
        <f t="shared" si="11"/>
        <v>95</v>
      </c>
      <c r="B113" s="52" t="s">
        <v>147</v>
      </c>
      <c r="C113" s="113">
        <v>100</v>
      </c>
      <c r="D113" s="61">
        <f t="shared" si="9"/>
        <v>25</v>
      </c>
      <c r="E113" s="62">
        <f t="shared" si="10"/>
        <v>75</v>
      </c>
    </row>
    <row r="114" spans="1:5" ht="25.5">
      <c r="A114" s="51">
        <v>96</v>
      </c>
      <c r="B114" s="52" t="s">
        <v>196</v>
      </c>
      <c r="C114" s="113">
        <v>10</v>
      </c>
      <c r="D114" s="61">
        <f t="shared" si="9"/>
        <v>2.5</v>
      </c>
      <c r="E114" s="62">
        <f t="shared" si="10"/>
        <v>7.5</v>
      </c>
    </row>
    <row r="115" spans="1:5" ht="25.5" customHeight="1">
      <c r="A115" s="51">
        <v>97</v>
      </c>
      <c r="B115" s="52" t="s">
        <v>164</v>
      </c>
      <c r="C115" s="113">
        <v>1000</v>
      </c>
      <c r="D115" s="61">
        <f t="shared" si="9"/>
        <v>250</v>
      </c>
      <c r="E115" s="62">
        <f t="shared" si="10"/>
        <v>750</v>
      </c>
    </row>
    <row r="116" spans="1:5" ht="25.5">
      <c r="A116" s="51">
        <v>98</v>
      </c>
      <c r="B116" s="52" t="s">
        <v>165</v>
      </c>
      <c r="C116" s="113">
        <v>500</v>
      </c>
      <c r="D116" s="61">
        <f t="shared" si="9"/>
        <v>125</v>
      </c>
      <c r="E116" s="62">
        <f t="shared" si="10"/>
        <v>375</v>
      </c>
    </row>
    <row r="117" spans="1:5" ht="12.75">
      <c r="A117" s="51">
        <v>99</v>
      </c>
      <c r="B117" s="52" t="s">
        <v>166</v>
      </c>
      <c r="C117" s="113">
        <v>400</v>
      </c>
      <c r="D117" s="61">
        <f t="shared" si="9"/>
        <v>100</v>
      </c>
      <c r="E117" s="62">
        <f t="shared" si="10"/>
        <v>300</v>
      </c>
    </row>
    <row r="118" spans="1:5" ht="25.5">
      <c r="A118" s="51">
        <v>100</v>
      </c>
      <c r="B118" s="52" t="s">
        <v>172</v>
      </c>
      <c r="C118" s="113">
        <v>100</v>
      </c>
      <c r="D118" s="61">
        <f t="shared" si="9"/>
        <v>25</v>
      </c>
      <c r="E118" s="62">
        <f t="shared" si="10"/>
        <v>75</v>
      </c>
    </row>
    <row r="119" spans="1:5" ht="25.5">
      <c r="A119" s="51">
        <v>101</v>
      </c>
      <c r="B119" s="52" t="s">
        <v>150</v>
      </c>
      <c r="C119" s="113">
        <v>300</v>
      </c>
      <c r="D119" s="61">
        <f t="shared" si="9"/>
        <v>75</v>
      </c>
      <c r="E119" s="62">
        <f t="shared" si="10"/>
        <v>225</v>
      </c>
    </row>
    <row r="120" spans="1:5" ht="25.5">
      <c r="A120" s="51">
        <v>102</v>
      </c>
      <c r="B120" s="52" t="s">
        <v>161</v>
      </c>
      <c r="C120" s="113">
        <v>500</v>
      </c>
      <c r="D120" s="61">
        <f t="shared" si="9"/>
        <v>125</v>
      </c>
      <c r="E120" s="62">
        <f t="shared" si="10"/>
        <v>375</v>
      </c>
    </row>
    <row r="121" spans="1:5" ht="12.75">
      <c r="A121" s="30">
        <v>103</v>
      </c>
      <c r="B121" s="10" t="s">
        <v>22</v>
      </c>
      <c r="C121" s="118">
        <v>100</v>
      </c>
      <c r="D121" s="17">
        <f t="shared" si="9"/>
        <v>25</v>
      </c>
      <c r="E121" s="12">
        <f t="shared" si="10"/>
        <v>75</v>
      </c>
    </row>
    <row r="122" spans="1:5" ht="27" customHeight="1" thickBot="1">
      <c r="A122" s="88" t="s">
        <v>219</v>
      </c>
      <c r="B122" s="16" t="s">
        <v>223</v>
      </c>
      <c r="C122" s="123">
        <v>455.817</v>
      </c>
      <c r="D122" s="89">
        <v>68.373</v>
      </c>
      <c r="E122" s="87">
        <v>387.444</v>
      </c>
    </row>
    <row r="123" spans="1:5" ht="18.75" customHeight="1" thickBot="1" thickTop="1">
      <c r="A123" s="325" t="s">
        <v>48</v>
      </c>
      <c r="B123" s="326"/>
      <c r="C123" s="100">
        <f>SUM(C99:C122)</f>
        <v>16710.977</v>
      </c>
      <c r="D123" s="100">
        <f>SUM(D99:D122)</f>
        <v>4132.163</v>
      </c>
      <c r="E123" s="102">
        <f>SUM(E99:E122)</f>
        <v>12578.813999999998</v>
      </c>
    </row>
    <row r="124" spans="1:5" ht="25.5" customHeight="1" thickBot="1" thickTop="1">
      <c r="A124" s="322" t="s">
        <v>55</v>
      </c>
      <c r="B124" s="323"/>
      <c r="C124" s="323"/>
      <c r="D124" s="323"/>
      <c r="E124" s="324"/>
    </row>
    <row r="125" spans="1:5" ht="26.25" thickTop="1">
      <c r="A125" s="31">
        <f>SUM(A121+1)</f>
        <v>104</v>
      </c>
      <c r="B125" s="13" t="s">
        <v>115</v>
      </c>
      <c r="C125" s="114">
        <v>80</v>
      </c>
      <c r="D125" s="14">
        <f>SUM(C125*25%)</f>
        <v>20</v>
      </c>
      <c r="E125" s="15">
        <f>SUM(C125*75%)</f>
        <v>60</v>
      </c>
    </row>
    <row r="126" spans="1:5" ht="25.5">
      <c r="A126" s="30">
        <f>SUM(A125+1)</f>
        <v>105</v>
      </c>
      <c r="B126" s="13" t="s">
        <v>116</v>
      </c>
      <c r="C126" s="114">
        <v>85</v>
      </c>
      <c r="D126" s="14">
        <f aca="true" t="shared" si="12" ref="D126:D144">SUM(C126*25%)</f>
        <v>21.25</v>
      </c>
      <c r="E126" s="15">
        <f aca="true" t="shared" si="13" ref="E126:E144">SUM(C126*75%)</f>
        <v>63.75</v>
      </c>
    </row>
    <row r="127" spans="1:5" ht="25.5">
      <c r="A127" s="30">
        <f aca="true" t="shared" si="14" ref="A127:A139">SUM(A126+1)</f>
        <v>106</v>
      </c>
      <c r="B127" s="13" t="s">
        <v>83</v>
      </c>
      <c r="C127" s="114">
        <v>97</v>
      </c>
      <c r="D127" s="14">
        <f t="shared" si="12"/>
        <v>24.25</v>
      </c>
      <c r="E127" s="15">
        <f t="shared" si="13"/>
        <v>72.75</v>
      </c>
    </row>
    <row r="128" spans="1:5" ht="25.5">
      <c r="A128" s="30">
        <f t="shared" si="14"/>
        <v>107</v>
      </c>
      <c r="B128" s="13" t="s">
        <v>23</v>
      </c>
      <c r="C128" s="114">
        <v>600</v>
      </c>
      <c r="D128" s="14">
        <f t="shared" si="12"/>
        <v>150</v>
      </c>
      <c r="E128" s="15">
        <f t="shared" si="13"/>
        <v>450</v>
      </c>
    </row>
    <row r="129" spans="1:5" ht="25.5">
      <c r="A129" s="30">
        <f t="shared" si="14"/>
        <v>108</v>
      </c>
      <c r="B129" s="10" t="s">
        <v>24</v>
      </c>
      <c r="C129" s="118">
        <v>770</v>
      </c>
      <c r="D129" s="14">
        <f t="shared" si="12"/>
        <v>192.5</v>
      </c>
      <c r="E129" s="15">
        <f t="shared" si="13"/>
        <v>577.5</v>
      </c>
    </row>
    <row r="130" spans="1:5" ht="25.5">
      <c r="A130" s="30">
        <f t="shared" si="14"/>
        <v>109</v>
      </c>
      <c r="B130" s="13" t="s">
        <v>25</v>
      </c>
      <c r="C130" s="114">
        <v>350</v>
      </c>
      <c r="D130" s="14">
        <f t="shared" si="12"/>
        <v>87.5</v>
      </c>
      <c r="E130" s="15">
        <f t="shared" si="13"/>
        <v>262.5</v>
      </c>
    </row>
    <row r="131" spans="1:5" ht="25.5">
      <c r="A131" s="30">
        <f t="shared" si="14"/>
        <v>110</v>
      </c>
      <c r="B131" s="10" t="s">
        <v>26</v>
      </c>
      <c r="C131" s="119">
        <v>1632.11</v>
      </c>
      <c r="D131" s="11">
        <f t="shared" si="12"/>
        <v>408.0275</v>
      </c>
      <c r="E131" s="43">
        <v>1224.082</v>
      </c>
    </row>
    <row r="132" spans="1:5" ht="25.5">
      <c r="A132" s="30">
        <f t="shared" si="14"/>
        <v>111</v>
      </c>
      <c r="B132" s="13" t="s">
        <v>84</v>
      </c>
      <c r="C132" s="114">
        <v>1100</v>
      </c>
      <c r="D132" s="14">
        <f t="shared" si="12"/>
        <v>275</v>
      </c>
      <c r="E132" s="15">
        <f t="shared" si="13"/>
        <v>825</v>
      </c>
    </row>
    <row r="133" spans="1:5" ht="27" customHeight="1">
      <c r="A133" s="30">
        <f t="shared" si="14"/>
        <v>112</v>
      </c>
      <c r="B133" s="10" t="s">
        <v>117</v>
      </c>
      <c r="C133" s="119">
        <v>1200</v>
      </c>
      <c r="D133" s="11">
        <f t="shared" si="12"/>
        <v>300</v>
      </c>
      <c r="E133" s="12">
        <f t="shared" si="13"/>
        <v>900</v>
      </c>
    </row>
    <row r="134" spans="1:5" ht="25.5">
      <c r="A134" s="30">
        <f t="shared" si="14"/>
        <v>113</v>
      </c>
      <c r="B134" s="23" t="s">
        <v>119</v>
      </c>
      <c r="C134" s="118">
        <v>600</v>
      </c>
      <c r="D134" s="11">
        <f t="shared" si="12"/>
        <v>150</v>
      </c>
      <c r="E134" s="12">
        <f t="shared" si="13"/>
        <v>450</v>
      </c>
    </row>
    <row r="135" spans="1:5" ht="25.5">
      <c r="A135" s="30">
        <f t="shared" si="14"/>
        <v>114</v>
      </c>
      <c r="B135" s="10" t="s">
        <v>27</v>
      </c>
      <c r="C135" s="119">
        <v>300</v>
      </c>
      <c r="D135" s="11">
        <f t="shared" si="12"/>
        <v>75</v>
      </c>
      <c r="E135" s="12">
        <f t="shared" si="13"/>
        <v>225</v>
      </c>
    </row>
    <row r="136" spans="1:5" ht="25.5">
      <c r="A136" s="30">
        <f t="shared" si="14"/>
        <v>115</v>
      </c>
      <c r="B136" s="13" t="s">
        <v>118</v>
      </c>
      <c r="C136" s="114">
        <v>1296</v>
      </c>
      <c r="D136" s="14">
        <f t="shared" si="12"/>
        <v>324</v>
      </c>
      <c r="E136" s="15">
        <f t="shared" si="13"/>
        <v>972</v>
      </c>
    </row>
    <row r="137" spans="1:5" ht="25.5">
      <c r="A137" s="51">
        <f t="shared" si="14"/>
        <v>116</v>
      </c>
      <c r="B137" s="52" t="s">
        <v>204</v>
      </c>
      <c r="C137" s="113">
        <v>1600</v>
      </c>
      <c r="D137" s="71">
        <f t="shared" si="12"/>
        <v>400</v>
      </c>
      <c r="E137" s="72">
        <f t="shared" si="13"/>
        <v>1200</v>
      </c>
    </row>
    <row r="138" spans="1:5" ht="24.75" customHeight="1">
      <c r="A138" s="51">
        <f t="shared" si="14"/>
        <v>117</v>
      </c>
      <c r="B138" s="52" t="s">
        <v>188</v>
      </c>
      <c r="C138" s="113">
        <v>1000</v>
      </c>
      <c r="D138" s="71">
        <f t="shared" si="12"/>
        <v>250</v>
      </c>
      <c r="E138" s="73">
        <f t="shared" si="13"/>
        <v>750</v>
      </c>
    </row>
    <row r="139" spans="1:5" ht="25.5">
      <c r="A139" s="51">
        <f t="shared" si="14"/>
        <v>118</v>
      </c>
      <c r="B139" s="52" t="s">
        <v>158</v>
      </c>
      <c r="C139" s="113">
        <v>100</v>
      </c>
      <c r="D139" s="71">
        <f t="shared" si="12"/>
        <v>25</v>
      </c>
      <c r="E139" s="73">
        <f t="shared" si="13"/>
        <v>75</v>
      </c>
    </row>
    <row r="140" spans="1:5" ht="25.5">
      <c r="A140" s="51">
        <v>119</v>
      </c>
      <c r="B140" s="52" t="s">
        <v>168</v>
      </c>
      <c r="C140" s="113">
        <v>120</v>
      </c>
      <c r="D140" s="71">
        <f t="shared" si="12"/>
        <v>30</v>
      </c>
      <c r="E140" s="73">
        <f t="shared" si="13"/>
        <v>90</v>
      </c>
    </row>
    <row r="141" spans="1:5" ht="25.5">
      <c r="A141" s="51">
        <v>120</v>
      </c>
      <c r="B141" s="52" t="s">
        <v>169</v>
      </c>
      <c r="C141" s="113">
        <v>500</v>
      </c>
      <c r="D141" s="71">
        <f t="shared" si="12"/>
        <v>125</v>
      </c>
      <c r="E141" s="73">
        <f t="shared" si="13"/>
        <v>375</v>
      </c>
    </row>
    <row r="142" spans="1:5" ht="25.5">
      <c r="A142" s="51">
        <v>121</v>
      </c>
      <c r="B142" s="52" t="s">
        <v>150</v>
      </c>
      <c r="C142" s="113">
        <v>300</v>
      </c>
      <c r="D142" s="71">
        <f t="shared" si="12"/>
        <v>75</v>
      </c>
      <c r="E142" s="73">
        <f t="shared" si="13"/>
        <v>225</v>
      </c>
    </row>
    <row r="143" spans="1:5" ht="25.5">
      <c r="A143" s="51">
        <v>122</v>
      </c>
      <c r="B143" s="52" t="s">
        <v>172</v>
      </c>
      <c r="C143" s="113">
        <v>500</v>
      </c>
      <c r="D143" s="71">
        <f t="shared" si="12"/>
        <v>125</v>
      </c>
      <c r="E143" s="73">
        <f t="shared" si="13"/>
        <v>375</v>
      </c>
    </row>
    <row r="144" spans="1:5" ht="25.5">
      <c r="A144" s="51">
        <v>123</v>
      </c>
      <c r="B144" s="55" t="s">
        <v>167</v>
      </c>
      <c r="C144" s="81">
        <v>100</v>
      </c>
      <c r="D144" s="61">
        <f t="shared" si="12"/>
        <v>25</v>
      </c>
      <c r="E144" s="54">
        <f t="shared" si="13"/>
        <v>75</v>
      </c>
    </row>
    <row r="145" spans="1:5" ht="27" customHeight="1" thickBot="1">
      <c r="A145" s="92" t="s">
        <v>220</v>
      </c>
      <c r="B145" s="93" t="s">
        <v>223</v>
      </c>
      <c r="C145" s="124">
        <v>113.954</v>
      </c>
      <c r="D145" s="91">
        <v>17.093</v>
      </c>
      <c r="E145" s="90">
        <v>96.861</v>
      </c>
    </row>
    <row r="146" spans="1:5" ht="18.75" customHeight="1" thickBot="1">
      <c r="A146" s="318" t="s">
        <v>48</v>
      </c>
      <c r="B146" s="327"/>
      <c r="C146" s="103">
        <f>SUM(C125:C145)</f>
        <v>12444.064</v>
      </c>
      <c r="D146" s="103">
        <f>SUM(D125:D145)</f>
        <v>3099.6205</v>
      </c>
      <c r="E146" s="104">
        <f>SUM(E125:E145)</f>
        <v>9344.443000000001</v>
      </c>
    </row>
    <row r="147" spans="1:5" ht="25.5" customHeight="1" thickBot="1">
      <c r="A147" s="316" t="s">
        <v>56</v>
      </c>
      <c r="B147" s="317"/>
      <c r="C147" s="317"/>
      <c r="D147" s="317"/>
      <c r="E147" s="309"/>
    </row>
    <row r="148" spans="1:5" ht="25.5">
      <c r="A148" s="29">
        <v>124</v>
      </c>
      <c r="B148" s="13" t="s">
        <v>120</v>
      </c>
      <c r="C148" s="121">
        <v>60</v>
      </c>
      <c r="D148" s="21">
        <f>SUM(C148*25%)</f>
        <v>15</v>
      </c>
      <c r="E148" s="22">
        <f>SUM(C148*75%)</f>
        <v>45</v>
      </c>
    </row>
    <row r="149" spans="1:5" ht="25.5">
      <c r="A149" s="30">
        <f>SUM(A148+1)</f>
        <v>125</v>
      </c>
      <c r="B149" s="13" t="s">
        <v>121</v>
      </c>
      <c r="C149" s="114">
        <v>75</v>
      </c>
      <c r="D149" s="17">
        <f aca="true" t="shared" si="15" ref="D149:D167">SUM(C149*25%)</f>
        <v>18.75</v>
      </c>
      <c r="E149" s="18">
        <f aca="true" t="shared" si="16" ref="E149:E167">SUM(C149*75%)</f>
        <v>56.25</v>
      </c>
    </row>
    <row r="150" spans="1:5" ht="25.5">
      <c r="A150" s="30">
        <f aca="true" t="shared" si="17" ref="A150:A165">SUM(A149+1)</f>
        <v>126</v>
      </c>
      <c r="B150" s="13" t="s">
        <v>85</v>
      </c>
      <c r="C150" s="114">
        <v>70.6</v>
      </c>
      <c r="D150" s="17">
        <f t="shared" si="15"/>
        <v>17.65</v>
      </c>
      <c r="E150" s="18">
        <f t="shared" si="16"/>
        <v>52.949999999999996</v>
      </c>
    </row>
    <row r="151" spans="1:5" ht="25.5">
      <c r="A151" s="30">
        <f t="shared" si="17"/>
        <v>127</v>
      </c>
      <c r="B151" s="13" t="s">
        <v>28</v>
      </c>
      <c r="C151" s="114">
        <v>1290</v>
      </c>
      <c r="D151" s="17">
        <f t="shared" si="15"/>
        <v>322.5</v>
      </c>
      <c r="E151" s="18">
        <f t="shared" si="16"/>
        <v>967.5</v>
      </c>
    </row>
    <row r="152" spans="1:5" ht="25.5">
      <c r="A152" s="30">
        <f t="shared" si="17"/>
        <v>128</v>
      </c>
      <c r="B152" s="23" t="s">
        <v>29</v>
      </c>
      <c r="C152" s="118">
        <v>1290</v>
      </c>
      <c r="D152" s="17">
        <f t="shared" si="15"/>
        <v>322.5</v>
      </c>
      <c r="E152" s="18">
        <f t="shared" si="16"/>
        <v>967.5</v>
      </c>
    </row>
    <row r="153" spans="1:5" ht="25.5">
      <c r="A153" s="30">
        <f t="shared" si="17"/>
        <v>129</v>
      </c>
      <c r="B153" s="13" t="s">
        <v>30</v>
      </c>
      <c r="C153" s="114">
        <v>900</v>
      </c>
      <c r="D153" s="17">
        <f t="shared" si="15"/>
        <v>225</v>
      </c>
      <c r="E153" s="18">
        <f t="shared" si="16"/>
        <v>675</v>
      </c>
    </row>
    <row r="154" spans="1:5" ht="25.5">
      <c r="A154" s="30">
        <f t="shared" si="17"/>
        <v>130</v>
      </c>
      <c r="B154" s="13" t="s">
        <v>31</v>
      </c>
      <c r="C154" s="114">
        <v>350</v>
      </c>
      <c r="D154" s="17">
        <f t="shared" si="15"/>
        <v>87.5</v>
      </c>
      <c r="E154" s="18">
        <f t="shared" si="16"/>
        <v>262.5</v>
      </c>
    </row>
    <row r="155" spans="1:5" ht="38.25">
      <c r="A155" s="30">
        <f t="shared" si="17"/>
        <v>131</v>
      </c>
      <c r="B155" s="10" t="s">
        <v>32</v>
      </c>
      <c r="C155" s="117">
        <v>1360</v>
      </c>
      <c r="D155" s="17">
        <f t="shared" si="15"/>
        <v>340</v>
      </c>
      <c r="E155" s="41">
        <f t="shared" si="16"/>
        <v>1020</v>
      </c>
    </row>
    <row r="156" spans="1:5" ht="25.5">
      <c r="A156" s="30">
        <f t="shared" si="17"/>
        <v>132</v>
      </c>
      <c r="B156" s="10" t="s">
        <v>33</v>
      </c>
      <c r="C156" s="118">
        <v>300</v>
      </c>
      <c r="D156" s="17">
        <f t="shared" si="15"/>
        <v>75</v>
      </c>
      <c r="E156" s="18">
        <f t="shared" si="16"/>
        <v>225</v>
      </c>
    </row>
    <row r="157" spans="1:5" ht="25.5">
      <c r="A157" s="30">
        <f t="shared" si="17"/>
        <v>133</v>
      </c>
      <c r="B157" s="13" t="s">
        <v>86</v>
      </c>
      <c r="C157" s="114">
        <v>1100</v>
      </c>
      <c r="D157" s="17">
        <f t="shared" si="15"/>
        <v>275</v>
      </c>
      <c r="E157" s="18">
        <f t="shared" si="16"/>
        <v>825</v>
      </c>
    </row>
    <row r="158" spans="1:5" ht="25.5">
      <c r="A158" s="30">
        <f t="shared" si="17"/>
        <v>134</v>
      </c>
      <c r="B158" s="13" t="s">
        <v>122</v>
      </c>
      <c r="C158" s="114">
        <v>450</v>
      </c>
      <c r="D158" s="17">
        <f t="shared" si="15"/>
        <v>112.5</v>
      </c>
      <c r="E158" s="18">
        <f t="shared" si="16"/>
        <v>337.5</v>
      </c>
    </row>
    <row r="159" spans="1:5" ht="38.25">
      <c r="A159" s="30">
        <f t="shared" si="17"/>
        <v>135</v>
      </c>
      <c r="B159" s="13" t="s">
        <v>87</v>
      </c>
      <c r="C159" s="114">
        <v>1350</v>
      </c>
      <c r="D159" s="17">
        <f t="shared" si="15"/>
        <v>337.5</v>
      </c>
      <c r="E159" s="41">
        <f t="shared" si="16"/>
        <v>1012.5</v>
      </c>
    </row>
    <row r="160" spans="1:5" ht="25.5">
      <c r="A160" s="30">
        <f t="shared" si="17"/>
        <v>136</v>
      </c>
      <c r="B160" s="13" t="s">
        <v>123</v>
      </c>
      <c r="C160" s="114">
        <v>1056</v>
      </c>
      <c r="D160" s="17">
        <f t="shared" si="15"/>
        <v>264</v>
      </c>
      <c r="E160" s="18">
        <f t="shared" si="16"/>
        <v>792</v>
      </c>
    </row>
    <row r="161" spans="1:5" ht="25.5">
      <c r="A161" s="30">
        <f t="shared" si="17"/>
        <v>137</v>
      </c>
      <c r="B161" s="13" t="s">
        <v>34</v>
      </c>
      <c r="C161" s="114">
        <v>450</v>
      </c>
      <c r="D161" s="17">
        <f t="shared" si="15"/>
        <v>112.5</v>
      </c>
      <c r="E161" s="18">
        <f t="shared" si="16"/>
        <v>337.5</v>
      </c>
    </row>
    <row r="162" spans="1:5" ht="25.5">
      <c r="A162" s="51">
        <f t="shared" si="17"/>
        <v>138</v>
      </c>
      <c r="B162" s="52" t="s">
        <v>204</v>
      </c>
      <c r="C162" s="113">
        <v>1900</v>
      </c>
      <c r="D162" s="61">
        <f t="shared" si="15"/>
        <v>475</v>
      </c>
      <c r="E162" s="69">
        <f t="shared" si="16"/>
        <v>1425</v>
      </c>
    </row>
    <row r="163" spans="1:5" ht="15" customHeight="1">
      <c r="A163" s="51">
        <f t="shared" si="17"/>
        <v>139</v>
      </c>
      <c r="B163" s="55" t="s">
        <v>188</v>
      </c>
      <c r="C163" s="81">
        <v>1000</v>
      </c>
      <c r="D163" s="61">
        <f t="shared" si="15"/>
        <v>250</v>
      </c>
      <c r="E163" s="62">
        <f t="shared" si="16"/>
        <v>750</v>
      </c>
    </row>
    <row r="164" spans="1:5" ht="38.25">
      <c r="A164" s="51">
        <f t="shared" si="17"/>
        <v>140</v>
      </c>
      <c r="B164" s="52" t="s">
        <v>170</v>
      </c>
      <c r="C164" s="113">
        <v>500</v>
      </c>
      <c r="D164" s="61">
        <f t="shared" si="15"/>
        <v>125</v>
      </c>
      <c r="E164" s="62">
        <f t="shared" si="16"/>
        <v>375</v>
      </c>
    </row>
    <row r="165" spans="1:5" ht="12.75">
      <c r="A165" s="51">
        <f t="shared" si="17"/>
        <v>141</v>
      </c>
      <c r="B165" s="52" t="s">
        <v>148</v>
      </c>
      <c r="C165" s="113">
        <v>10</v>
      </c>
      <c r="D165" s="61">
        <f t="shared" si="15"/>
        <v>2.5</v>
      </c>
      <c r="E165" s="62">
        <f t="shared" si="16"/>
        <v>7.5</v>
      </c>
    </row>
    <row r="166" spans="1:5" ht="25.5">
      <c r="A166" s="51">
        <v>142</v>
      </c>
      <c r="B166" s="52" t="s">
        <v>206</v>
      </c>
      <c r="C166" s="113">
        <v>20</v>
      </c>
      <c r="D166" s="61">
        <f t="shared" si="15"/>
        <v>5</v>
      </c>
      <c r="E166" s="62">
        <f t="shared" si="16"/>
        <v>15</v>
      </c>
    </row>
    <row r="167" spans="1:5" ht="13.5" thickBot="1">
      <c r="A167" s="51">
        <v>143</v>
      </c>
      <c r="B167" s="55" t="s">
        <v>171</v>
      </c>
      <c r="C167" s="81">
        <v>750</v>
      </c>
      <c r="D167" s="61">
        <f t="shared" si="15"/>
        <v>187.5</v>
      </c>
      <c r="E167" s="62">
        <f t="shared" si="16"/>
        <v>562.5</v>
      </c>
    </row>
    <row r="168" spans="1:5" ht="18.75" customHeight="1" thickBot="1">
      <c r="A168" s="318" t="s">
        <v>48</v>
      </c>
      <c r="B168" s="319"/>
      <c r="C168" s="44">
        <f>SUM(C148:C167)</f>
        <v>14281.6</v>
      </c>
      <c r="D168" s="103">
        <f>SUM(D148:D167)</f>
        <v>3570.4</v>
      </c>
      <c r="E168" s="104">
        <f>SUM(E148:E167)</f>
        <v>10711.2</v>
      </c>
    </row>
    <row r="169" spans="1:5" ht="26.25" customHeight="1" thickBot="1">
      <c r="A169" s="316" t="s">
        <v>57</v>
      </c>
      <c r="B169" s="317"/>
      <c r="C169" s="317"/>
      <c r="D169" s="317"/>
      <c r="E169" s="309"/>
    </row>
    <row r="170" spans="1:5" ht="25.5">
      <c r="A170" s="29">
        <v>144</v>
      </c>
      <c r="B170" s="24" t="s">
        <v>132</v>
      </c>
      <c r="C170" s="125">
        <v>40</v>
      </c>
      <c r="D170" s="25">
        <f>SUM(C170*25%)</f>
        <v>10</v>
      </c>
      <c r="E170" s="26">
        <f>SUM(C170*75%)</f>
        <v>30</v>
      </c>
    </row>
    <row r="171" spans="1:5" ht="25.5">
      <c r="A171" s="30">
        <f>SUM(A170+1)</f>
        <v>145</v>
      </c>
      <c r="B171" s="10" t="s">
        <v>133</v>
      </c>
      <c r="C171" s="118">
        <v>75</v>
      </c>
      <c r="D171" s="19">
        <f aca="true" t="shared" si="18" ref="D171:D196">SUM(C171*25%)</f>
        <v>18.75</v>
      </c>
      <c r="E171" s="20">
        <f aca="true" t="shared" si="19" ref="E171:E196">SUM(C171*75%)</f>
        <v>56.25</v>
      </c>
    </row>
    <row r="172" spans="1:5" ht="25.5">
      <c r="A172" s="30">
        <f aca="true" t="shared" si="20" ref="A172:A196">SUM(A171+1)</f>
        <v>146</v>
      </c>
      <c r="B172" s="13" t="s">
        <v>88</v>
      </c>
      <c r="C172" s="114">
        <v>77</v>
      </c>
      <c r="D172" s="19">
        <f t="shared" si="18"/>
        <v>19.25</v>
      </c>
      <c r="E172" s="20">
        <f t="shared" si="19"/>
        <v>57.75</v>
      </c>
    </row>
    <row r="173" spans="1:5" ht="25.5">
      <c r="A173" s="30">
        <f t="shared" si="20"/>
        <v>147</v>
      </c>
      <c r="B173" s="10" t="s">
        <v>35</v>
      </c>
      <c r="C173" s="117">
        <v>910</v>
      </c>
      <c r="D173" s="19">
        <f t="shared" si="18"/>
        <v>227.5</v>
      </c>
      <c r="E173" s="20">
        <f t="shared" si="19"/>
        <v>682.5</v>
      </c>
    </row>
    <row r="174" spans="1:5" ht="25.5">
      <c r="A174" s="30">
        <f t="shared" si="20"/>
        <v>148</v>
      </c>
      <c r="B174" s="10" t="s">
        <v>36</v>
      </c>
      <c r="C174" s="118">
        <v>615</v>
      </c>
      <c r="D174" s="19">
        <f t="shared" si="18"/>
        <v>153.75</v>
      </c>
      <c r="E174" s="20">
        <f t="shared" si="19"/>
        <v>461.25</v>
      </c>
    </row>
    <row r="175" spans="1:5" ht="25.5">
      <c r="A175" s="30">
        <f t="shared" si="20"/>
        <v>149</v>
      </c>
      <c r="B175" s="16" t="s">
        <v>37</v>
      </c>
      <c r="C175" s="114">
        <v>1377</v>
      </c>
      <c r="D175" s="19">
        <f t="shared" si="18"/>
        <v>344.25</v>
      </c>
      <c r="E175" s="47">
        <f t="shared" si="19"/>
        <v>1032.75</v>
      </c>
    </row>
    <row r="176" spans="1:5" ht="38.25">
      <c r="A176" s="30">
        <f t="shared" si="20"/>
        <v>150</v>
      </c>
      <c r="B176" s="10" t="s">
        <v>38</v>
      </c>
      <c r="C176" s="119">
        <v>1221.6</v>
      </c>
      <c r="D176" s="17">
        <f t="shared" si="18"/>
        <v>305.4</v>
      </c>
      <c r="E176" s="18">
        <f t="shared" si="19"/>
        <v>916.1999999999999</v>
      </c>
    </row>
    <row r="177" spans="1:5" ht="25.5">
      <c r="A177" s="30">
        <f t="shared" si="20"/>
        <v>151</v>
      </c>
      <c r="B177" s="10" t="s">
        <v>39</v>
      </c>
      <c r="C177" s="117">
        <v>800</v>
      </c>
      <c r="D177" s="19">
        <f t="shared" si="18"/>
        <v>200</v>
      </c>
      <c r="E177" s="20">
        <f t="shared" si="19"/>
        <v>600</v>
      </c>
    </row>
    <row r="178" spans="1:5" ht="25.5">
      <c r="A178" s="30">
        <f t="shared" si="20"/>
        <v>152</v>
      </c>
      <c r="B178" s="10" t="s">
        <v>124</v>
      </c>
      <c r="C178" s="118">
        <v>800</v>
      </c>
      <c r="D178" s="19">
        <f t="shared" si="18"/>
        <v>200</v>
      </c>
      <c r="E178" s="20">
        <f t="shared" si="19"/>
        <v>600</v>
      </c>
    </row>
    <row r="179" spans="1:5" ht="25.5">
      <c r="A179" s="30">
        <f t="shared" si="20"/>
        <v>153</v>
      </c>
      <c r="B179" s="10" t="s">
        <v>40</v>
      </c>
      <c r="C179" s="119">
        <v>2028</v>
      </c>
      <c r="D179" s="17">
        <f t="shared" si="18"/>
        <v>507</v>
      </c>
      <c r="E179" s="41">
        <f t="shared" si="19"/>
        <v>1521</v>
      </c>
    </row>
    <row r="180" spans="1:5" ht="25.5">
      <c r="A180" s="30">
        <f t="shared" si="20"/>
        <v>154</v>
      </c>
      <c r="B180" s="10" t="s">
        <v>0</v>
      </c>
      <c r="C180" s="119">
        <v>780</v>
      </c>
      <c r="D180" s="17">
        <f t="shared" si="18"/>
        <v>195</v>
      </c>
      <c r="E180" s="18">
        <f t="shared" si="19"/>
        <v>585</v>
      </c>
    </row>
    <row r="181" spans="1:5" ht="25.5">
      <c r="A181" s="30">
        <f t="shared" si="20"/>
        <v>155</v>
      </c>
      <c r="B181" s="16" t="s">
        <v>1</v>
      </c>
      <c r="C181" s="114">
        <v>400</v>
      </c>
      <c r="D181" s="19">
        <f t="shared" si="18"/>
        <v>100</v>
      </c>
      <c r="E181" s="20">
        <f t="shared" si="19"/>
        <v>300</v>
      </c>
    </row>
    <row r="182" spans="1:5" ht="25.5">
      <c r="A182" s="30">
        <f t="shared" si="20"/>
        <v>156</v>
      </c>
      <c r="B182" s="27" t="s">
        <v>2</v>
      </c>
      <c r="C182" s="114">
        <v>2220</v>
      </c>
      <c r="D182" s="19">
        <f t="shared" si="18"/>
        <v>555</v>
      </c>
      <c r="E182" s="47">
        <f t="shared" si="19"/>
        <v>1665</v>
      </c>
    </row>
    <row r="183" spans="1:5" ht="25.5">
      <c r="A183" s="30">
        <f t="shared" si="20"/>
        <v>157</v>
      </c>
      <c r="B183" s="10" t="s">
        <v>3</v>
      </c>
      <c r="C183" s="119">
        <v>1200</v>
      </c>
      <c r="D183" s="17">
        <f t="shared" si="18"/>
        <v>300</v>
      </c>
      <c r="E183" s="18">
        <f t="shared" si="19"/>
        <v>900</v>
      </c>
    </row>
    <row r="184" spans="1:5" ht="25.5">
      <c r="A184" s="30">
        <f t="shared" si="20"/>
        <v>158</v>
      </c>
      <c r="B184" s="10" t="s">
        <v>134</v>
      </c>
      <c r="C184" s="118">
        <v>1440</v>
      </c>
      <c r="D184" s="45">
        <f t="shared" si="18"/>
        <v>360</v>
      </c>
      <c r="E184" s="41">
        <f t="shared" si="19"/>
        <v>1080</v>
      </c>
    </row>
    <row r="185" spans="1:5" ht="38.25">
      <c r="A185" s="30">
        <f t="shared" si="20"/>
        <v>159</v>
      </c>
      <c r="B185" s="10" t="s">
        <v>89</v>
      </c>
      <c r="C185" s="119">
        <v>1050</v>
      </c>
      <c r="D185" s="45">
        <f t="shared" si="18"/>
        <v>262.5</v>
      </c>
      <c r="E185" s="41">
        <f t="shared" si="19"/>
        <v>787.5</v>
      </c>
    </row>
    <row r="186" spans="1:5" ht="25.5">
      <c r="A186" s="30">
        <f t="shared" si="20"/>
        <v>160</v>
      </c>
      <c r="B186" s="10" t="s">
        <v>4</v>
      </c>
      <c r="C186" s="118">
        <v>3090</v>
      </c>
      <c r="D186" s="46">
        <f t="shared" si="18"/>
        <v>772.5</v>
      </c>
      <c r="E186" s="47">
        <f t="shared" si="19"/>
        <v>2317.5</v>
      </c>
    </row>
    <row r="187" spans="1:5" ht="12.75">
      <c r="A187" s="30">
        <f t="shared" si="20"/>
        <v>161</v>
      </c>
      <c r="B187" s="16" t="s">
        <v>41</v>
      </c>
      <c r="C187" s="114">
        <v>2175</v>
      </c>
      <c r="D187" s="46">
        <f t="shared" si="18"/>
        <v>543.75</v>
      </c>
      <c r="E187" s="47">
        <f t="shared" si="19"/>
        <v>1631.25</v>
      </c>
    </row>
    <row r="188" spans="1:5" ht="25.5">
      <c r="A188" s="30">
        <f t="shared" si="20"/>
        <v>162</v>
      </c>
      <c r="B188" s="10" t="s">
        <v>5</v>
      </c>
      <c r="C188" s="114">
        <v>1800</v>
      </c>
      <c r="D188" s="46">
        <f t="shared" si="18"/>
        <v>450</v>
      </c>
      <c r="E188" s="47">
        <f t="shared" si="19"/>
        <v>1350</v>
      </c>
    </row>
    <row r="189" spans="1:5" ht="25.5">
      <c r="A189" s="30">
        <f t="shared" si="20"/>
        <v>163</v>
      </c>
      <c r="B189" s="10" t="s">
        <v>42</v>
      </c>
      <c r="C189" s="118">
        <v>1008</v>
      </c>
      <c r="D189" s="46">
        <f t="shared" si="18"/>
        <v>252</v>
      </c>
      <c r="E189" s="47">
        <f t="shared" si="19"/>
        <v>756</v>
      </c>
    </row>
    <row r="190" spans="1:5" ht="25.5">
      <c r="A190" s="30">
        <f t="shared" si="20"/>
        <v>164</v>
      </c>
      <c r="B190" s="16" t="s">
        <v>6</v>
      </c>
      <c r="C190" s="114">
        <v>837</v>
      </c>
      <c r="D190" s="46">
        <f t="shared" si="18"/>
        <v>209.25</v>
      </c>
      <c r="E190" s="47">
        <f t="shared" si="19"/>
        <v>627.75</v>
      </c>
    </row>
    <row r="191" spans="1:5" ht="25.5">
      <c r="A191" s="51">
        <f t="shared" si="20"/>
        <v>165</v>
      </c>
      <c r="B191" s="66" t="s">
        <v>204</v>
      </c>
      <c r="C191" s="113">
        <v>1900</v>
      </c>
      <c r="D191" s="74">
        <f t="shared" si="18"/>
        <v>475</v>
      </c>
      <c r="E191" s="75">
        <f t="shared" si="19"/>
        <v>1425</v>
      </c>
    </row>
    <row r="192" spans="1:5" ht="14.25" customHeight="1">
      <c r="A192" s="51">
        <f t="shared" si="20"/>
        <v>166</v>
      </c>
      <c r="B192" s="66" t="s">
        <v>188</v>
      </c>
      <c r="C192" s="113">
        <v>1000</v>
      </c>
      <c r="D192" s="74">
        <f t="shared" si="18"/>
        <v>250</v>
      </c>
      <c r="E192" s="75">
        <f t="shared" si="19"/>
        <v>750</v>
      </c>
    </row>
    <row r="193" spans="1:5" ht="25.5">
      <c r="A193" s="51">
        <f t="shared" si="20"/>
        <v>167</v>
      </c>
      <c r="B193" s="55" t="s">
        <v>173</v>
      </c>
      <c r="C193" s="113">
        <v>500</v>
      </c>
      <c r="D193" s="74">
        <f t="shared" si="18"/>
        <v>125</v>
      </c>
      <c r="E193" s="75">
        <f t="shared" si="19"/>
        <v>375</v>
      </c>
    </row>
    <row r="194" spans="1:5" ht="25.5">
      <c r="A194" s="51">
        <f t="shared" si="20"/>
        <v>168</v>
      </c>
      <c r="B194" s="52" t="s">
        <v>150</v>
      </c>
      <c r="C194" s="113">
        <v>300</v>
      </c>
      <c r="D194" s="74">
        <f t="shared" si="18"/>
        <v>75</v>
      </c>
      <c r="E194" s="75">
        <f t="shared" si="19"/>
        <v>225</v>
      </c>
    </row>
    <row r="195" spans="1:5" ht="25.5">
      <c r="A195" s="51">
        <f t="shared" si="20"/>
        <v>169</v>
      </c>
      <c r="B195" s="68" t="s">
        <v>202</v>
      </c>
      <c r="C195" s="81">
        <v>500</v>
      </c>
      <c r="D195" s="70">
        <f t="shared" si="18"/>
        <v>125</v>
      </c>
      <c r="E195" s="69">
        <f t="shared" si="19"/>
        <v>375</v>
      </c>
    </row>
    <row r="196" spans="1:5" ht="13.5" thickBot="1">
      <c r="A196" s="80">
        <f t="shared" si="20"/>
        <v>170</v>
      </c>
      <c r="B196" s="105" t="s">
        <v>174</v>
      </c>
      <c r="C196" s="126">
        <v>400</v>
      </c>
      <c r="D196" s="106">
        <f t="shared" si="18"/>
        <v>100</v>
      </c>
      <c r="E196" s="107">
        <f t="shared" si="19"/>
        <v>300</v>
      </c>
    </row>
    <row r="197" spans="1:5" ht="18.75" customHeight="1" thickBot="1" thickTop="1">
      <c r="A197" s="320" t="s">
        <v>48</v>
      </c>
      <c r="B197" s="321"/>
      <c r="C197" s="127">
        <f>SUM(C170:C196)</f>
        <v>28543.6</v>
      </c>
      <c r="D197" s="127">
        <f>SUM(D170:D196)</f>
        <v>7135.9</v>
      </c>
      <c r="E197" s="128">
        <f>SUM(E170:E196)</f>
        <v>21407.7</v>
      </c>
    </row>
    <row r="198" spans="1:5" ht="21" customHeight="1" thickBot="1">
      <c r="A198" s="308" t="s">
        <v>58</v>
      </c>
      <c r="B198" s="309"/>
      <c r="C198" s="129">
        <f>SUM(C52+C77+C97+C123+C146+C168+C197)</f>
        <v>144951.668</v>
      </c>
      <c r="D198" s="129">
        <f>SUM(D52+D77+D97+D123+D146+D168+D197)</f>
        <v>35888.065500000004</v>
      </c>
      <c r="E198" s="130">
        <f>SUM(E52+E77+E97+E123+E146+E168+E197)</f>
        <v>109063.60199999998</v>
      </c>
    </row>
    <row r="199" spans="1:5" ht="20.25" customHeight="1" thickBot="1">
      <c r="A199" s="310"/>
      <c r="B199" s="311"/>
      <c r="C199" s="108">
        <f>SUM(C53+C78+C98+C124+C147+C169+C198)</f>
        <v>144951.668</v>
      </c>
      <c r="D199" s="108">
        <f>SUM(D53+D78+D98+D124+D147+D169+D198)</f>
        <v>35888.065500000004</v>
      </c>
      <c r="E199" s="109">
        <v>57552.91</v>
      </c>
    </row>
    <row r="200" spans="1:5" ht="45" customHeight="1" thickTop="1">
      <c r="A200" s="312" t="s">
        <v>139</v>
      </c>
      <c r="B200" s="313"/>
      <c r="C200" s="313"/>
      <c r="D200" s="313"/>
      <c r="E200" s="313"/>
    </row>
    <row r="201" ht="6.75" customHeight="1">
      <c r="B201" s="1"/>
    </row>
    <row r="202" spans="1:5" ht="90" customHeight="1">
      <c r="A202" s="314" t="s">
        <v>59</v>
      </c>
      <c r="B202" s="315"/>
      <c r="C202" s="315"/>
      <c r="D202" s="315"/>
      <c r="E202" s="315"/>
    </row>
  </sheetData>
  <mergeCells count="21">
    <mergeCell ref="A4:A7"/>
    <mergeCell ref="B4:B6"/>
    <mergeCell ref="C4:E4"/>
    <mergeCell ref="C5:E5"/>
    <mergeCell ref="B7:E7"/>
    <mergeCell ref="A53:E53"/>
    <mergeCell ref="A77:B77"/>
    <mergeCell ref="A78:E78"/>
    <mergeCell ref="A97:B97"/>
    <mergeCell ref="A98:E98"/>
    <mergeCell ref="A123:B123"/>
    <mergeCell ref="A124:E124"/>
    <mergeCell ref="A146:B146"/>
    <mergeCell ref="A147:E147"/>
    <mergeCell ref="A168:B168"/>
    <mergeCell ref="A169:E169"/>
    <mergeCell ref="A197:B197"/>
    <mergeCell ref="A198:B198"/>
    <mergeCell ref="A199:B199"/>
    <mergeCell ref="A200:E200"/>
    <mergeCell ref="A202:E202"/>
  </mergeCells>
  <printOptions/>
  <pageMargins left="0.5118110236220472" right="0.5118110236220472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Alicja Walczak</cp:lastModifiedBy>
  <cp:lastPrinted>2005-12-26T16:37:29Z</cp:lastPrinted>
  <dcterms:created xsi:type="dcterms:W3CDTF">2002-02-20T06:47:27Z</dcterms:created>
  <dcterms:modified xsi:type="dcterms:W3CDTF">2005-12-26T16:44:05Z</dcterms:modified>
  <cp:category/>
  <cp:version/>
  <cp:contentType/>
  <cp:contentStatus/>
</cp:coreProperties>
</file>