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3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<sst xmlns="http://schemas.openxmlformats.org/spreadsheetml/2006/main" count="473" uniqueCount="452">
  <si>
    <t>LP.</t>
  </si>
  <si>
    <t>Planowane inwestycje</t>
  </si>
  <si>
    <t>Rok 2007 - wykonanie</t>
  </si>
  <si>
    <t>Rok 2008</t>
  </si>
  <si>
    <t>Rok 2009</t>
  </si>
  <si>
    <t>Rok 2010</t>
  </si>
  <si>
    <t>Rok 2011</t>
  </si>
  <si>
    <t>Rok 2012</t>
  </si>
  <si>
    <t>Rok 2013</t>
  </si>
  <si>
    <t>2007 - 2013</t>
  </si>
  <si>
    <t>w tysiącach złotych</t>
  </si>
  <si>
    <t>Razem</t>
  </si>
  <si>
    <t>Środki własne*</t>
  </si>
  <si>
    <t>Inne       środki **</t>
  </si>
  <si>
    <t>Inne środki **</t>
  </si>
  <si>
    <t>1.</t>
  </si>
  <si>
    <t>Remont komina CO w Zespole Szkół w Suszu.</t>
  </si>
  <si>
    <t>2.</t>
  </si>
  <si>
    <t>Malowanie korytarzy i pracowni WGD w Zespole Szkół w Suszu.</t>
  </si>
  <si>
    <t>3.</t>
  </si>
  <si>
    <t>4.</t>
  </si>
  <si>
    <t>Modernizacja oświetlenia w sali gimnastycznej w Zespole Szkół w Suszu.</t>
  </si>
  <si>
    <t>5.</t>
  </si>
  <si>
    <t>Termomodernizacja budynków szkolnych - I etap w Zespołe Szkół w Suszu.</t>
  </si>
  <si>
    <t>6.</t>
  </si>
  <si>
    <t>Termomedernizacja budynków szkolnych - II etap w Zespole Szkół w Suszu.</t>
  </si>
  <si>
    <t>7.</t>
  </si>
  <si>
    <t>Modernizacja C.O. w Zespole Szkół w Suszu.</t>
  </si>
  <si>
    <t>8.</t>
  </si>
  <si>
    <t>9.</t>
  </si>
  <si>
    <t>Modernizacja ogrodzenia oraz remont placu szkolnego - montaż polbruku na ul. Iławskiej w Zespole Szkół w Suszu.</t>
  </si>
  <si>
    <t>10.</t>
  </si>
  <si>
    <t>Renowacja podłogi w salach gimnastycznych w Zespole Szkół w Suszu.</t>
  </si>
  <si>
    <t>11.</t>
  </si>
  <si>
    <t>Modernizacja pomieszczeń dydaktycznych związanych z kształceniem praktycznym i teoretycznym z przedmiotów gastronomicznych w Zespole Szkół w Suszu.</t>
  </si>
  <si>
    <t>12.</t>
  </si>
  <si>
    <t>Wykończenie elewacji budynków szkolnych w Zespole Szkół w Suszu po termoizolacji</t>
  </si>
  <si>
    <t>13.</t>
  </si>
  <si>
    <t>Wymiana drzwi wejściowych w budynku na ul. Wiejskiej oraz drzwi w łączniku.</t>
  </si>
  <si>
    <t>14.</t>
  </si>
  <si>
    <t>15.</t>
  </si>
  <si>
    <t>Zamknięcie terenu Szkoły na ul. Iławskiej poprzez budowę brakującej części ogrodzenia w Zespole Szkół w Suszu.</t>
  </si>
  <si>
    <t>16.</t>
  </si>
  <si>
    <t>Modernizacja zadaszenia i schodów nad wejściem głównym do budynku przy ul. Wiejskiej w Zespole Szkół w Suszu.</t>
  </si>
  <si>
    <t>17.</t>
  </si>
  <si>
    <t>Modernizacja szatni w Zespole Szkół w Suszu.</t>
  </si>
  <si>
    <t>Wymiana okien w pracowni gastronomicznej</t>
  </si>
  <si>
    <t>Wpięcie pompy obiegowej w kotłowni na ul. Wiejskiej</t>
  </si>
  <si>
    <t>Kapitalny remont dachu na małej sali gimnastycznej</t>
  </si>
  <si>
    <t xml:space="preserve">Termoizolacja budynku internatu Zespołu Szkół Ogólnokształcących w Iławie. </t>
  </si>
  <si>
    <t>Wymiana rury komina na ODDZ Zespołu Szkół im. Kons.3 Maja w Iławie.</t>
  </si>
  <si>
    <t>Dokończenie utwardzania placu wokół budynków szkolnych betonową kostką brukową w Zespole Szkół im. Kons.3 Maja w Iławie.</t>
  </si>
  <si>
    <t xml:space="preserve">Budowa pełnowymiarowej Sali gimnastycznej przy Zespole Szkół im. Konstytucji 3 Maja w Iławie </t>
  </si>
  <si>
    <t>Wymiana oświetlenia w dużej sali gimnastycznej w Zespole Szkół im. Boh Września 1939 Roku w Iławie.</t>
  </si>
  <si>
    <t>Wymiana mebli w pokojach internatu Zespołu Szkół im. Boh Września 1939 Roku w Iławie.</t>
  </si>
  <si>
    <t>Remont parkietu w dużej sali gimnastycznej w Zespole Szkół im. Boh Września 1939 Roku w Iławie.</t>
  </si>
  <si>
    <t>Adaptacja pomieszczeń na siłownie w Zespole Szkół im. Boh Września 1939 Roku w Iławie.</t>
  </si>
  <si>
    <t>Wymiana posadzki na korytarzu, Ip. w budynku szkoły w Zespole Szkół im. Boh Września 1939 Roku w Iławie.</t>
  </si>
  <si>
    <t>Adaptacja pomieszczenia pedagoga szkolnego na gabinet pielęgniarki szkolnej ZS im. Boh. Września 1939 Roku w Iławie</t>
  </si>
  <si>
    <t>Malowanie klatki schodowej w budynku szkoły w ZS im. Boh. Września 1939 Roku w Iławie</t>
  </si>
  <si>
    <t>Remont pomieszczeń administracyjnych w budynku szkoły w ZS im. Boh. Września 1939 Roku w Iławie</t>
  </si>
  <si>
    <t>Wymiana opraw oswietleniowych w izbach lekcyjnych w ZS im. Boh. Września 1939 Roku w Iławie</t>
  </si>
  <si>
    <t>Cyklinowanie i lakierowanie parkietu w pokoju nauczycielskim w ZS im. Boh. Września 1939 Roku w Iławie</t>
  </si>
  <si>
    <t>Wymiana opraw oświetleniowych w pokojach internatu w ZS im. Boh. Września 1939 Roku w Iławie</t>
  </si>
  <si>
    <t>Remont pokoi w internacie: wymiana podłóg i drzwi w ZS im. Boh. Września 1939 Roku w Iławie</t>
  </si>
  <si>
    <t>Malowanie pokoi w internacie na II i III piętrze w ZS im. Boh. Września 1939 Roku w Iławie</t>
  </si>
  <si>
    <t>Wymiana mebli w pokojach mieszkalnych w internacie w ZS im. Boh. Września 1939 Roku w Iławie</t>
  </si>
  <si>
    <t>Adaptacja pomieszczeń byłej kotłowni na siłownię w ZS im. Boh. Września 1939 Roku w Iławie</t>
  </si>
  <si>
    <t>Remont kuchni i magazynów w budynku przy ul.Kupnera w Zespole Szkół w Lubawie.</t>
  </si>
  <si>
    <t>Remont sal lekcyjnych w budynku przy ul. Kupnera  w Zespole Szkół w Lubawie.</t>
  </si>
  <si>
    <t>Remont sal lekcyjnych w budynku przy ul.Gdańskiej w Zespole Szkół w Lubawie.</t>
  </si>
  <si>
    <t>Zakup mebli szkolnych i biurowych do wyposażenia sal i gabinetów w Zespole Szkół w Lubawie.</t>
  </si>
  <si>
    <t>Elewacja budynku szkoły przy ul. Gdańskiej (dwie ściany) w Zespole Szkół w Lubawie.</t>
  </si>
  <si>
    <t>Przybudówka do budynku szkoły przy ul.Gdańskiej (12m x 9m x 4 kondygnacje) w Zespole Szkół w Lubawie.</t>
  </si>
  <si>
    <t>Remont sieci wodno-kanalizacyjnej w budynku szkoły przy ul.Kupnera w Zespole Szkół w Lubawie.</t>
  </si>
  <si>
    <t>Remont sieci wodno-kanalizacyjnej w budynku szkoły przy ul.Gdańskiej w Zespole Szkół w Lubawie.</t>
  </si>
  <si>
    <t>Remont łazienek w budynku szkoły przy ul.Kupnera w Zespole Szkół w Lubawie.</t>
  </si>
  <si>
    <t>Remont boiska do koszykówki oraz bieżni w Zespole Szkół w Lubawie.</t>
  </si>
  <si>
    <t>Docieplenie budynku internatu Zespołu Szkół Rolniczych w Kisielicach</t>
  </si>
  <si>
    <t>Remont dachów w Zespole Szkół Rolniczych w Kisielicach.</t>
  </si>
  <si>
    <t>Remont schodów wejściowych w budynku szkoły Zespołu Szkól Rolniczych w Kisielicach</t>
  </si>
  <si>
    <t>Remont biblioteki szkolnej ZSR w Kisielicach w celu utworzenia Internetowego Centrum Informacji Multimedialnej</t>
  </si>
  <si>
    <t>Remont dachu w budynku warszatów szkolnych Zespołu Szkół Rolniczych w Kisielicach</t>
  </si>
  <si>
    <t xml:space="preserve">Remont Zespołu Placówek Szkolno - Wychowawczych w Iławie </t>
  </si>
  <si>
    <t>Remont instalacji elektrycznych w Powiatowym Centrum Kształcenia Praktycznego w Iławie.</t>
  </si>
  <si>
    <t>Remont i wymiana drzwi wejściowych w Powiatowym Centrum Kształcenia Praktycznego w Iławie.</t>
  </si>
  <si>
    <t>Wymiana stolarki okiennej i drzwiowej w Powiatowym Centrum Kształcenia Praktycznego w Iławie.</t>
  </si>
  <si>
    <t>Wymiana samochodu w Powiatowym Centrum Kształcenia Praktycznego w Iławie.</t>
  </si>
  <si>
    <t>Remont sali dydaktycznej ( prac. Komputerowa) w Powiatowym Centrum Kształcenia Praktycznego w Iławie.</t>
  </si>
  <si>
    <t>Remont pracowni budowlanej w Powiatowym Centrum Kształcenia Praktycznego w Iławie.</t>
  </si>
  <si>
    <t>Remont szatni i korytarzaw Powiatowym Centrum Kształcenia Praktycznego w Iławie.</t>
  </si>
  <si>
    <t>Remont maszyn i urzadzeń  w Powiatowym Centrum Kształcenia Praktycznego w Iławie.</t>
  </si>
  <si>
    <t>Remont elewacji budynku Poradni Psychologiczno - Pedagogicznej w Iławie.</t>
  </si>
  <si>
    <t>Przystosowanie pomieszczeń w budynku Internatu Zespołu Szkół  im. Bogaterów Września 1939 R. do potrzeb Poradni Psychologiczno - Pedagogicznej w Iławie</t>
  </si>
  <si>
    <t>Malowanie klatki schodowej i pomieszczeń Poradni Psychologiczno - Pedagogicznej w Iławie</t>
  </si>
  <si>
    <t>Remont budynków MOS.</t>
  </si>
  <si>
    <t>Rozbudowa sieci ośrodków wsparcia i klubów (PCPR).</t>
  </si>
  <si>
    <t>Placówki opiekuńczo – wychowawcze wsparcia dziennego i całodobowe (PCPR).</t>
  </si>
  <si>
    <t>Utworzenie ośrodka rehabilitacyjno – rehabilitacyjnego wczesnej interwencji (PCPR).</t>
  </si>
  <si>
    <t>Zakład aktywizacji zawodowej (PCPR).</t>
  </si>
  <si>
    <t>Modernizacja i adaptacja pomieszczeń PCPR.</t>
  </si>
  <si>
    <t>Budowa dwóch Rodzinnych Domów Dziecka dla 20 wychowanków (PCPR).</t>
  </si>
  <si>
    <t>Remont - renowacja obiektu głównego DPS w Suszu z dostosowaniem do przepisów p.poż.</t>
  </si>
  <si>
    <t>Remont pokryć dachowych</t>
  </si>
  <si>
    <t>Zagospodarowanie parku jordanowskiego wraz z przystanią wodną dla osób niepełnosprawnych w DPS Susz.</t>
  </si>
  <si>
    <t>Renowacja pomieszczeń socjalno-bytowych w DPS Susz.</t>
  </si>
  <si>
    <t>Zakup samochodu towarowo-osobowego do obsługi bieżącej DPS w Suszu.</t>
  </si>
  <si>
    <t>Zakup i montaż centrali telefonicznej w DPS Susz.</t>
  </si>
  <si>
    <t>Zakup wielofunkcyjnej kosiarki samobieżnej do pielęgnacji terenów zielonych w DPS Susz.</t>
  </si>
  <si>
    <t>Adaptacja kotłowni na pomieszczenia rehabilitacyjne w Domu Pomocy Społecznej w Lubawie.</t>
  </si>
  <si>
    <t>Adaptacja  pomieszczeń po chirurgii na pomieszczenia mieszkalne  w Domu Pomocy Społecznej w Lubawie</t>
  </si>
  <si>
    <t>Adaptacja pomieszczeń po garażach w DPS w Lubawie</t>
  </si>
  <si>
    <t>Rozbudowa DPS w Iławie - utworzenie dodatkowo 20 miejsc</t>
  </si>
  <si>
    <t>Zakup samochodu dla DPS w Lubawie</t>
  </si>
  <si>
    <t xml:space="preserve">Zakup rotora elektrycznego do terapii kończyn </t>
  </si>
  <si>
    <t>Prace remontowe w Powiatowym Środowiskowym Domu Samopomocy w Iławie.</t>
  </si>
  <si>
    <t>Przebudowa drogi powiatowej Zalewo - Iława, odcinek  Iława - Makowo oraz przebudowa mostu w Dubie</t>
  </si>
  <si>
    <t>Przebudowa drogi powiatowej Nr 1208N Ogrodzieniec - Gardzien odcinek km 0+000-5+478 Ogrodzieniec - Trupel</t>
  </si>
  <si>
    <t>Przebudowa drogi powiatowej Nr 1231N Gierłoz - Zielkowo - Byszwałd w miejscowosci Byszwałd, Gmina Lubawa</t>
  </si>
  <si>
    <t>Projekt i przbudowa drogi powiatowej Nr 1214N Kałduny - Rożental - Wałdyki w m. Kałduny</t>
  </si>
  <si>
    <t xml:space="preserve">Przebudowa drogi powiatowej nr 1329N w Iławie, ul. Dąbrowskiego i ul. Zalewskiej </t>
  </si>
  <si>
    <t>Poprawa dostępności komunikacyjnej miasta - przebudowa drogi pow. ul. Rzepnikowskiego w Lubawie</t>
  </si>
  <si>
    <t>Przebudowa drogi powiatowej Nr 1214N Kałduny – Rożental – Wałdyki na odcinkach 0+000-0+200, 0+450-1+990, 2+800-5+200, 6+350-7+070</t>
  </si>
  <si>
    <t>Przebudowa drogi powiatowej Nr 1222N Lubawa – Rumienica – I etap długości 2,65 km (2009r.)                                                                                                      Przebudowie  drogi powiatowej  Nr 1222 N  Lubawa –   Rumienica – dr. Nr  1267 N  – II etap długości 5,75 km (2010r.)</t>
  </si>
  <si>
    <t xml:space="preserve">Modernizacja drogi powiatowej Nr 26226 Lipowy Dwór - Szałkowo odcinek długości 1,0km                                                 - zadanie wykonane w latach 2005 - 2006 ze środków własnych powiatu, w 2009 roku otrzymano refundację poniesionych kosztów </t>
  </si>
  <si>
    <t>Przebudowa ul. Królowej Jadwigi od ulicy Niepodległosci oraz skrzyzowania ulicy Królowej Jadwigi i ulicy Sobieskiego w Iławie</t>
  </si>
  <si>
    <t>Przebudowa ul. Narutowicza w Iławie wraz z budowa parkingów</t>
  </si>
  <si>
    <t>Budowa ronda nakładkowego na skrzyżowaniu ul. 1 Maja i Wiejska w Iławie</t>
  </si>
  <si>
    <t>Przebudowa mostu w m. Jerzwałd przy drodze powiatowej Nr 1307 N Susz - Jerzwałd</t>
  </si>
  <si>
    <t>Przebudowa drogi powiatowej Nr 1194 N Zalewo - Miłomłyn (6 km)</t>
  </si>
  <si>
    <t>Znakowanie turystyczne regionu Warmii i Mazur</t>
  </si>
  <si>
    <t>Dokończenie realizacji Nowego Traktu Porodowego (łącznie z wyposażeniem).</t>
  </si>
  <si>
    <t>Modernizacja i wyposażenie oddziałów bryła A ( w tym remonty bieżące) Powiatowego Szpitala w Iławie.</t>
  </si>
  <si>
    <t>Odtworzenie wyposażenia i sprzętu w Powiatowym Szpitalu w Iławie (w tym zakup inkubatora ze stanowiskiem resuscytacji noworodków).</t>
  </si>
  <si>
    <t>Remont bieżący Przychodni Specjalistycznej przy Powiatowym Szpitalu w Iławie (w tym adaptacja pom. dla: Prac. Endoskopowej, Wysiłkowej i Ambulatorium)</t>
  </si>
  <si>
    <t>Przebudowa pomieszczeń w Dziale Rehabilitacji w Powiatowym Szpitalu w Iławie</t>
  </si>
  <si>
    <t>Powiatowy e-Szpital w Iławie "Świat wirtualnej informacji bez granic"</t>
  </si>
  <si>
    <t>Utworzenie pracowni rezonansu magnetycznego w Powiatowym Szpitalu w Iławie</t>
  </si>
  <si>
    <t>Poprawa opieki perinatalnej gwarancją zdrowia społeczności lokalnej Powiatu Iławskiego</t>
  </si>
  <si>
    <t>Adaptacja lądowiska dla helikoptera</t>
  </si>
  <si>
    <t>Zakup środków transportu sanitarnego</t>
  </si>
  <si>
    <t>Certyfikacja, akredytacja Powiatowego Szitala w Iławie</t>
  </si>
  <si>
    <t>Kształcenie personelu Powiatowego Szpitala w Iławie</t>
  </si>
  <si>
    <t>Dostosowanie bryły B, D, i E (por. chorób płuc,łącznik z bryłą A, kuchnia)</t>
  </si>
  <si>
    <t>Remont apteki szpitalnej</t>
  </si>
  <si>
    <t>Przebudowa budynku kuchni i pralni na centrum rehabilitacji</t>
  </si>
  <si>
    <t>Remont bieżący pawilonu Psychiatrii w Powiatowym Szpitalu w Iławie</t>
  </si>
  <si>
    <t>Utworzenie pracowni histopatalogicznej w Powiatowym Szpitalu w Iławie</t>
  </si>
  <si>
    <t>Remont kapitalny dzwigów: osobowo-towarowego oraz towarowego w bryle A w Powiatowym Szpitalu w Iławie</t>
  </si>
  <si>
    <t>Remonty bieżące budynku administracji w Powiatowym Szpitalu w Iławie</t>
  </si>
  <si>
    <t>Modernizacja i powiększenie rezerwowego źródła zaopatrzenia Szpitala w wodę użytkową</t>
  </si>
  <si>
    <t>Modernizacja sieci deszczowej i sanitarnej  w Powiatowym Szpitalu w Iławie</t>
  </si>
  <si>
    <t>Budowa dróg wewnętrznych, parkingów, ogrodzenie terenu Powiatowego Szpitala w Iławie</t>
  </si>
  <si>
    <t>Przeniesienie magazynu odpadów (ewentualny zakup i montaż urządzenia do unieszkodliwiania odpadów niebezpiecznych)</t>
  </si>
  <si>
    <t>RAZEM</t>
  </si>
  <si>
    <t>Modernizacja Powiatowego Szpitala w Iławie II etap – nowa sterylizatornia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</si>
  <si>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</si>
  <si>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</si>
  <si>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</si>
  <si>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</si>
  <si>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</si>
  <si>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</si>
  <si>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</si>
  <si>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</si>
  <si>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</si>
  <si>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</si>
  <si>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</si>
  <si>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</si>
  <si>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</si>
  <si>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</si>
  <si>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</si>
  <si>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</si>
  <si>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</si>
  <si>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</si>
  <si>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</si>
  <si>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</si>
  <si>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</si>
  <si>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</si>
  <si>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</si>
  <si>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</si>
  <si>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</si>
  <si>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</si>
  <si>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</si>
  <si>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</si>
  <si>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</si>
  <si>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</si>
  <si>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</si>
  <si>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</si>
  <si>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</si>
  <si>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</si>
  <si>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</si>
  <si>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</si>
  <si>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</si>
  <si>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</si>
  <si>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</si>
  <si>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</si>
  <si>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</si>
  <si>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</si>
  <si>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</si>
  <si>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</si>
  <si>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</si>
  <si>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</si>
  <si>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</si>
  <si>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</si>
  <si>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</si>
  <si>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</si>
  <si>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</si>
  <si>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</si>
  <si>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</si>
  <si>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</si>
  <si>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</si>
  <si>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</si>
  <si>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</si>
  <si>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</si>
  <si>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</si>
  <si>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</si>
  <si>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</si>
  <si>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</si>
  <si>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</si>
  <si>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</si>
  <si>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</si>
  <si>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</si>
  <si>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</si>
  <si>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</si>
  <si>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</si>
  <si>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</si>
  <si>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</si>
  <si>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</si>
  <si>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</si>
  <si>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</si>
  <si>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</si>
  <si>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</si>
  <si>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</si>
  <si>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</si>
  <si>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</si>
  <si>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</si>
  <si>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</si>
  <si>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</si>
  <si>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</si>
  <si>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</si>
  <si>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</si>
  <si>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</si>
  <si>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</si>
  <si>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</si>
  <si>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</si>
  <si>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</si>
  <si>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</si>
  <si>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</si>
  <si>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</si>
  <si>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</si>
  <si>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</si>
  <si>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</si>
  <si>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</si>
  <si>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</si>
  <si>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</si>
  <si>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</si>
  <si>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</si>
  <si>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</si>
  <si>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122.</t>
  </si>
  <si>
    <t>124.</t>
  </si>
  <si>
    <t>125.</t>
  </si>
  <si>
    <t>126.</t>
  </si>
  <si>
    <t>127.</t>
  </si>
  <si>
    <t>128.</t>
  </si>
  <si>
    <t>130.</t>
  </si>
  <si>
    <t>131.</t>
  </si>
  <si>
    <t>132.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</si>
  <si>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</si>
  <si>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</si>
  <si>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</si>
  <si>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</si>
  <si>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</si>
  <si>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</si>
  <si>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</si>
  <si>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</si>
  <si>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</si>
  <si>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</si>
  <si>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</si>
  <si>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</si>
  <si>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</si>
  <si>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</si>
  <si>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</si>
  <si>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</si>
  <si>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</si>
  <si>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</si>
  <si>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</si>
  <si>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</si>
  <si>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</si>
  <si>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</si>
  <si>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</si>
  <si>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</si>
  <si>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</si>
  <si>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</si>
  <si>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</si>
  <si>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</si>
  <si>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</si>
  <si>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</si>
  <si>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</si>
  <si>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</si>
  <si>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</si>
  <si>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</si>
  <si>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</si>
  <si>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</si>
  <si>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</si>
  <si>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</si>
  <si>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</si>
  <si>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</si>
  <si>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</si>
  <si>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</si>
  <si>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</si>
  <si>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</si>
  <si>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</si>
  <si>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</si>
  <si>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</si>
  <si>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</si>
  <si>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</si>
  <si>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</si>
  <si>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</si>
  <si>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</si>
  <si>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</si>
  <si>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</si>
  <si>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</si>
  <si>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</si>
  <si>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</si>
  <si>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</si>
  <si>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</si>
  <si>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</si>
  <si>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</si>
  <si>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</si>
  <si>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</si>
  <si>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</si>
  <si>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</si>
  <si>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</si>
  <si>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</si>
  <si>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</si>
  <si>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</si>
  <si>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</si>
  <si>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</si>
  <si>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</si>
  <si>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</si>
  <si>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</si>
  <si>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</si>
  <si>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</si>
  <si>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r>
      <t>b)</t>
    </r>
    <r>
      <rPr>
        <sz val="9"/>
        <rFont val="Times New Roman"/>
        <family val="1"/>
      </rPr>
      <t xml:space="preserve"> przebudowa i rozbudowa (lub budowa budynku DPS w Suszu),</t>
    </r>
  </si>
  <si>
    <r>
      <t>Budowa kolektora słonecznego o powierzchni 120m</t>
    </r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na potrzeby c.w.u. w DPS Susz.</t>
    </r>
  </si>
  <si>
    <t>Doposażenie Powiatowego Szpitala w Iławie dla potrzeb systemu ratownictwa medycznego (środki łączności i telemetria)</t>
  </si>
  <si>
    <t>Modernizacje prowadzące do oszczędności energii i środowiska                                                                             1. Renowacja dachu budynków Powiatowego Szpitala w Iławie                                                                                   2. Wymiana wyeksploatowanych nośników energii na bardziej ekonomiczne i ekologiczne – modernizacja systemu c.o. W Powiatowym Szpitalu w Iławie                                                               3. Termomodernizacja budynków działu transportu sanitarnegi i bud. agregatów oraz pomieszczeń poddasza i piwnic Powiatowym Szpitalu w Iławie                                                                    4. Modernizacja sieci deszczowej i sanitarnej  w Powiatowym Szpitalu w Iławie 5. Montaż instalacji "solarnej" i modernizacja sieci c.w.u</t>
  </si>
  <si>
    <t>Remont schodów , wymiana części nawierzchni i inne, DPS w Lubawie</t>
  </si>
  <si>
    <t>Zmiana układu komunikacyjnego w Iławie - ul. Andersa</t>
  </si>
  <si>
    <t>Docieplenie budynku Szkoły i sali gimnastycznej Zespołu Szkół Rolniczych w Kisielicach</t>
  </si>
  <si>
    <t>Docieplenie budynku warsztatów Zespołu Szkół Rolniczych w Kisielicach</t>
  </si>
  <si>
    <t>Remont bieżący budynku internatu Zespołu Szkół Rolniczych w Kisielicach</t>
  </si>
  <si>
    <t>Modernizacja i rozbudowa sali gimnastycznej Zespołu Szkół Rolniczych w Kisielicach</t>
  </si>
  <si>
    <t>Utwardzanie dróg dojazdowych oraz placów manewrowych w obiekcie szkolnym Zespołu Szkół Rolniczych w Kisielicach</t>
  </si>
  <si>
    <t>Modernizacja warsztatów szkolnych Zespołu Szkół Rolniczych w Kisielicach</t>
  </si>
  <si>
    <t>Elewacja budynku szkoły przy ul. Kupnera w Zespole Szkół w Lubawie.</t>
  </si>
  <si>
    <t>Wymiana okien na PCV i drzwi w budynku przy ul. Kupnera w Zespole Szkół w Lubawie</t>
  </si>
  <si>
    <t>Awaria - wymiana czopucha dymowego w budynku ul. Kupnera w Zespole Szkół w Lubawie</t>
  </si>
  <si>
    <t>Awaria - wybudowanie nowej korony komina dymowego w budynku ul. Kupnera w Zespole Szkół w Lubawie</t>
  </si>
  <si>
    <t>Wymiana okien na PCV  w budynku przy ul. Gdańskiej w Zespole Szkół w Lubawie (mała sala gimn., klatki schodowe)</t>
  </si>
  <si>
    <t>Wymiana drzwi do klas w budynku Zespołu Szkół w Lubawie przy ul.Gdańskiej i ul.Kupnera</t>
  </si>
  <si>
    <t>Wykonanie altany oraz ławek parkowych na terenie Zespołu Szkół w Lubawie przy ul. Gdańskiej</t>
  </si>
  <si>
    <t>Przygotowanie dokumentacji technicznej do budowy warsztatów szkolnych na dziełce w Fijewie</t>
  </si>
  <si>
    <t>Budowa warsztatów szkolnych na działce nr 49/12 w Fijewie</t>
  </si>
  <si>
    <t>Remont dachu z dociepleniem - m. sala gimnastyczna w Zespole Szkół im. Boh Września 1939 Roku w Iławie</t>
  </si>
  <si>
    <t>Malowanie 1 sciany elewacja - internat w Zespole Szkół im. Boh Września 1939 Roku w Iławie</t>
  </si>
  <si>
    <t>Modernizacja placu i boiska szkolnego w Zespole szkół im. Boh Września 1939 Roku w Iławie</t>
  </si>
  <si>
    <t>Wymiana zewnętrznej sieci C.O. w Zespole w Szkół im. Boh Września 1939 Roku w Iławie</t>
  </si>
  <si>
    <t>Modernizacja szatni szkolnych w Zespole Szkół im. Boh Września 1939 Roku w Iławie</t>
  </si>
  <si>
    <t>Wymiana stolarki okiennej w d. sali gimnastycznej w Zespole Szkół im. Boh Września 1939 Roku w Iławie</t>
  </si>
  <si>
    <t>Adaptacja pomieszczeń w internacie na bibliotekę  w Zespole szkół im. Boh Września 1939 Roku w Iławie</t>
  </si>
  <si>
    <t>Wymiana centrali telefonicznej w Zespole szkół im. Boh Września 1939 Roku w Iławie</t>
  </si>
  <si>
    <t>Remont posadzki korytarza w bud. szkoły II p.w Zespole Szkół im. Boh Września 1939 Roku w Iławie</t>
  </si>
  <si>
    <t>Adaptacja pomieszczenia suszarni na garaż w Zespole Szkół im. Boh Września 1939 Roku w Iławie</t>
  </si>
  <si>
    <t>Remont izb lekcyjnych w szkole I piętro w Zespole Szkół im. Boh Września 1939 Roku w Iławie</t>
  </si>
  <si>
    <t>Wymiana instalacji elektrycznej w internacie Zespołu Szkół im. Boh Września 1939 Roku w Iławie</t>
  </si>
  <si>
    <t>Modernizacja pomieszczeń mieszkalnych w internacie II etap w Zespole Szkół im. Boh Września 1939 Roku w Iławie</t>
  </si>
  <si>
    <t>Remont jadalni w internacie w Zespole Szkół im. Boh Września 1939 Roku w Iławie</t>
  </si>
  <si>
    <t>Wymiana instalacji elektrycznej w szkole  Zespołu Szkół im. Boh Września 1939 Roku w Iławie</t>
  </si>
  <si>
    <t>Odmalowanie klas, korytarzy i toalet w szkole Zespołu Szkół im. Kons.3 Maja w Iławie.</t>
  </si>
  <si>
    <t>Pomalowanie na zewnątrz budynków szkoły, auli i oddz w Zespole Szkół im. Kons.3 Maja w Iławie.</t>
  </si>
  <si>
    <t>Zmiana ogrodzenia szkoły nad jeziorem w Zespole Szkół im. Kons.3 Maja w Iławie.</t>
  </si>
  <si>
    <t>Docieplenie ścian i stropów budynku szkolnego w Zespole Szkół Ogólnokształcących w Iławie</t>
  </si>
  <si>
    <t>Remont sanitariatów i szatni dla uczniów przy sali gimnastycznej Zespołu Szkół Ogólnokształcacych w Iławie</t>
  </si>
  <si>
    <t>Adaptacja pomieszczeń po składzie opału na szatnię dla uczniów w Zespole Szkół Ogólnokształcących w Iławie</t>
  </si>
  <si>
    <t>Zakup szafek uczniowskich w Zespole Szkół Ogólnokształcących w Iławie</t>
  </si>
  <si>
    <t>Renowacja parkietu na sali gimnastycznej dużej i pomieszczeniu biblioteki szkolnej wraz z czytelnią w Zespole Szkół Ogólnokształcących w Iławie</t>
  </si>
  <si>
    <t>Budowa boiska sportowego wraz z wyposażeniem w urządzenia sportowe i modernizacją tereu przyległego wraz z wykonaniem dokumentacji w Zespole Szkół Ogólnokształcących w Iławie</t>
  </si>
  <si>
    <t>Remont drogi dojazdowej wewnętrznej do zespołu Szkól Ogólnokształcących w Iławie wraz z parkingiem i chodnikami</t>
  </si>
  <si>
    <t>Budowa  dzwigu osobowego dla uczniów niepełnosprawnych w Zespole Szkól Ogólnokształcących w Iławie</t>
  </si>
  <si>
    <t>Remont drogi dojazdowej wewnętrznej wraz z parkingiem i chodnikami przy budynku internatu Zespołu Szkół Ogólnokształcących w Iławie</t>
  </si>
  <si>
    <t>Wymiana nośników energii na bardziej ekonomiczne - modernizacja centralnego ogrzewania w budynku internatu Zespołu Szkół Ogólnokształcących w Iławie</t>
  </si>
  <si>
    <t>Wymiana instalacji elektrycznej wewnętrznej w budynku internatu Zespołu Szkół Ogólnokształcących w Iławie</t>
  </si>
  <si>
    <t>Remont pomieszczeń po wykonaniu wymiany instalacji elektrycznej i centralnego ogrzewania  w budynku internatu Zespołu Szkół Ogólnokształcących w Iławie</t>
  </si>
  <si>
    <t>Wymiana instalacji elektrycznej wewnętrznej w budynku szkolnym Zespołu Szkół Ogólnokształcacych w Iławie</t>
  </si>
  <si>
    <t>Wymiana nośników energii na bardziej ekonomiczne - modernizacja centralnego ogrzewania w budynku szkolnym Zespołu Szkół Ogólnokształcacych w Iławie</t>
  </si>
  <si>
    <t>Remont  pomieszczeń po wymianie instalacji elektrycznej i centralnego ogrzewania wraz z renowacją parkietów na korytarzach i pomieszczeniach lekcyjnych w Zespole Szkół Ogólnokształcących w Iławie</t>
  </si>
  <si>
    <t>Zakup samochodu dostawczo - osobowego dla Zespołu Szkół Ogólnokształcacych w Iławie</t>
  </si>
  <si>
    <t>Odtwarzanie wyposażenia, sprzętu i pomocy naukowych w Zespole Szkół Ogólnokształcących w Iławie</t>
  </si>
  <si>
    <t>Odtwarzanie wyposażenia pomieszczeń sypialnych, sprzętu i urządzeń kuchennych  w internacie Zespołu Szkół Ogólnokształcących w Iławie</t>
  </si>
  <si>
    <t>Wymiana okładziny sufitu w małej sali gimnastycznej w Zespole Szkół Ogólnokształcacych w Iławie</t>
  </si>
  <si>
    <t>Remont pomieszczeń lekcyjnych w Zespole Szkół Ogólnokształcacych w Iławie</t>
  </si>
  <si>
    <t>Zmiana użytkowania pomieszceń Zespołu Szkół Ogólnokształcących w Iławie</t>
  </si>
  <si>
    <t>Wymiana okien w sali gimnastycznej w Zespole Szkół Ogólnokształcacych w Iławie</t>
  </si>
  <si>
    <t>Remont prysznicy w budynku  internatu Zespołu Szkół Ogólnokształcących w Iławie (środki uzyskane z wynajmu na kolonie letnie w czasie wakacji)</t>
  </si>
  <si>
    <t>Wymiana elementów zewnętrznych (daszki nad drzwiami, opaski przy, budynku,itp.) w Zespole Szkół Ogólnokształcących w Iławie</t>
  </si>
  <si>
    <t>Wymiana okien w gabinecie biologii i historii w Zespole Szkól w Suszu.</t>
  </si>
  <si>
    <t>Remont małej sali gimnastycznej (malowanie, wymiana oświetlenia) oraz wzbogacenie w bazę dydaktyczną i sprzęt fitness. Adaptacja pomieszczenia przy małej Sali na pracownię dydaktyczną</t>
  </si>
  <si>
    <t>Malowanie sali gimnastycznej w Zespole Szkół w Suszu.</t>
  </si>
  <si>
    <t xml:space="preserve">Program rozwoju turystyki w obrzarze Kanału Elbląskiego i Pojezierza Iławskiego  </t>
  </si>
  <si>
    <t xml:space="preserve">Przebudowa drogi powiatowej Nr 1910N Susz – Kisielice na odcinkach 0+270-0+430, 2+006-5+906, 6+306-6+806, 10+646-11+046, 11+346-12+746, 13+146-13+486, 13+600-14+860 oraz wykonanie projektu na przebudowę drogi 13,8 km (2007-2008) </t>
  </si>
  <si>
    <t>Generalna przebudowa mostu w Dobrzykach w ciągu drogi powiatowej Nr 1307N Susz – Jerzwałd (wraz z projektem)</t>
  </si>
  <si>
    <t>Przebudowa drogi powiatowej Nr 1339 Frednowy - Franciszkowo - Mątyki - Dziarny (droga woj. Nr 536) - (5,00 km)</t>
  </si>
  <si>
    <t>Modernizacja i remont Zespołu Szkół (szatni, sal lekcyjnych, sekretariatu, magazynku sprzetu sportowego, gablot, logo szkoły, naprawa alarmu, podjazd dla niepełnosprawnych itp..)</t>
  </si>
  <si>
    <t xml:space="preserve">Wymiana okien w szatniach przy sali gimnastycznej i bibliotece </t>
  </si>
  <si>
    <t>Remont dachu na budynku szkolnym o konstrukcji drewnianej kryty dachówką ceramiczną polegający na wymianie: dachówki, częściowej wymianie konstrukcji drewnianej, wymianie instalacji odgromowej i wykonaniu docieplenia w Zespole Szkół Ogólnokształcących w Iławie. Remont dachu internatu</t>
  </si>
  <si>
    <t>Wymiana stolarki okiennej i dżwiowej w Zespole Szkół Ogólnokształcących w Iławie,wymiana drzwi wewnetrznych na p. pożarowe</t>
  </si>
  <si>
    <t>Remonty i modernizacje (wybicie otworu drzwiowego w pokojach dyrektorów, remont i wymiana instalacji elektrycznej i odgromowej, remont instalacji wodociągowej i kanalizacyjnej, naprawa dachu)</t>
  </si>
  <si>
    <t>Wymiana stolarki okiennej i drzwiowej w internacie w ZS im. Boh. Września 1939 Roku w Iławie</t>
  </si>
  <si>
    <t>Pokrycie dachu papą termozgrzewną budynku szkoły przy ul.Gdańskiej w Zespole Szkół w Lubawie oraz obróbki blacharskie, wymiana rynien i rur spustowych, itp..</t>
  </si>
  <si>
    <t>Wymiana instalacji odgromowej oraz naprawa instalacji elektrycznej w budynku przy ul. Kupnera i Gdańskiej, załozenie instalacji alarmowej przy ul. Gdańskiej</t>
  </si>
  <si>
    <t>Malowanie sal, sekretariatów w budynku przy ul. Kupnera i Gdańskiej oraz wymiana drzwi wejściowych w budynku przy ul. Kupnera</t>
  </si>
  <si>
    <t>Remonty Zespołu Szkól Rolniczych w Kisielicach</t>
  </si>
  <si>
    <t>Remont pomieszczeń PCKP Iława (posadzka samopoziomująca, wykonanie parkietu w Sali konferencyjnej, zakup materiałów do remontu, zakup drzwi, montaż oświetlenia). Montaż pompy c.o. i instalacja systemu alarmowego.</t>
  </si>
  <si>
    <t>Remont dachu PCKP Iława</t>
  </si>
  <si>
    <t>Drobne remonty PPP Iława</t>
  </si>
  <si>
    <t>Wykonanie szlabanu zdalnie sterowanego</t>
  </si>
  <si>
    <t>Wymiana azbestowego pokrycia dachu wiaty magazynowej</t>
  </si>
  <si>
    <t>Remont (wymiana) ogrodznia w Powiatowym Centrum Kształcenia Praktycznego w Iławie oraz oświetlenie od strony Gajerka.</t>
  </si>
  <si>
    <t xml:space="preserve">Budowa garażu dla służbowego samochodu dostawczego </t>
  </si>
  <si>
    <t xml:space="preserve">Wykonanie instalacji burzowej i utwardzenie placu od strony Gajerka </t>
  </si>
  <si>
    <t>Remonty bieżące w DPS Lubawa</t>
  </si>
  <si>
    <t>Zakupy inwestycyjne - pługi odśnieżne - 2 szt, samochód osobowy</t>
  </si>
  <si>
    <t>Projekt i budowa chodnika dł 650 m w m. Grabowo do szkoły - droga powiatowa nr 1214N Kałduny - Rożental - Wałdyki</t>
  </si>
  <si>
    <t>Modernizacja bazy kształcenia zawodowego Powiatowego Centrum Kształcenia Praktycznego w Iławie</t>
  </si>
  <si>
    <t>Rewitalizacja i poprawa estetyki przestrzeni publicznej przy obiektach Zespołu Szkół im. Konstytucji 3 Maja w Iławie i Internacie Zespołu Placówek Szkolno – Wychowawczych w Iławie</t>
  </si>
  <si>
    <t>54.</t>
  </si>
  <si>
    <t>121.</t>
  </si>
  <si>
    <t>123.</t>
  </si>
  <si>
    <t>129.</t>
  </si>
  <si>
    <t>133.</t>
  </si>
  <si>
    <t>149.</t>
  </si>
  <si>
    <t>150.</t>
  </si>
  <si>
    <t>151.</t>
  </si>
  <si>
    <t>174.</t>
  </si>
  <si>
    <t>214.</t>
  </si>
  <si>
    <t>215.</t>
  </si>
  <si>
    <t>216.</t>
  </si>
  <si>
    <t>217.</t>
  </si>
  <si>
    <t>Montaż odciągów komina stalowego przy ul.Wiejskiej 1</t>
  </si>
  <si>
    <t>opr. A. Wiśniewska</t>
  </si>
  <si>
    <t>Załącznik Nr 2 do Uchwały Nr XXXIX/         /10 Rady Powiatu Iławskiego z dnia 29.04.2010r.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</si>
</sst>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164" fontId="2" fillId="3" borderId="10" xfId="0" applyNumberFormat="1" applyFont="1" applyFill="1" applyBorder="1" applyAlignment="1">
      <alignment horizontal="right" vertical="center" wrapText="1"/>
    </xf>
    <xf numFmtId="164" fontId="2" fillId="3" borderId="11" xfId="0" applyNumberFormat="1" applyFont="1" applyFill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164" fontId="2" fillId="3" borderId="14" xfId="0" applyNumberFormat="1" applyFont="1" applyFill="1" applyBorder="1" applyAlignment="1">
      <alignment horizontal="right" vertical="center" wrapText="1"/>
    </xf>
    <xf numFmtId="164" fontId="2" fillId="3" borderId="15" xfId="0" applyNumberFormat="1" applyFont="1" applyFill="1" applyBorder="1" applyAlignment="1">
      <alignment horizontal="right" vertical="center" wrapText="1"/>
    </xf>
    <xf numFmtId="164" fontId="2" fillId="3" borderId="16" xfId="0" applyNumberFormat="1" applyFont="1" applyFill="1" applyBorder="1" applyAlignment="1">
      <alignment horizontal="right" vertical="center" wrapText="1"/>
    </xf>
    <xf numFmtId="164" fontId="2" fillId="3" borderId="19" xfId="0" applyNumberFormat="1" applyFont="1" applyFill="1" applyBorder="1" applyAlignment="1">
      <alignment horizontal="right" vertical="center" wrapText="1"/>
    </xf>
    <xf numFmtId="164" fontId="2" fillId="3" borderId="20" xfId="0" applyNumberFormat="1" applyFont="1" applyFill="1" applyBorder="1" applyAlignment="1">
      <alignment horizontal="right" vertical="center" wrapText="1"/>
    </xf>
    <xf numFmtId="164" fontId="2" fillId="3" borderId="21" xfId="0" applyNumberFormat="1" applyFont="1" applyFill="1" applyBorder="1" applyAlignment="1">
      <alignment horizontal="right" vertical="center" wrapText="1"/>
    </xf>
    <xf numFmtId="164" fontId="2" fillId="3" borderId="22" xfId="0" applyNumberFormat="1" applyFont="1" applyFill="1" applyBorder="1" applyAlignment="1">
      <alignment horizontal="right" vertical="center" wrapText="1"/>
    </xf>
    <xf numFmtId="164" fontId="2" fillId="3" borderId="23" xfId="0" applyNumberFormat="1" applyFont="1" applyFill="1" applyBorder="1" applyAlignment="1">
      <alignment horizontal="right" vertical="center" wrapText="1"/>
    </xf>
    <xf numFmtId="164" fontId="2" fillId="3" borderId="2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25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26" xfId="0" applyNumberFormat="1" applyFont="1" applyBorder="1" applyAlignment="1">
      <alignment horizontal="right" vertical="center" wrapText="1"/>
    </xf>
    <xf numFmtId="164" fontId="1" fillId="0" borderId="27" xfId="0" applyNumberFormat="1" applyFont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25" xfId="0" applyNumberFormat="1" applyFont="1" applyFill="1" applyBorder="1" applyAlignment="1">
      <alignment horizontal="right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164" fontId="2" fillId="3" borderId="28" xfId="0" applyNumberFormat="1" applyFont="1" applyFill="1" applyBorder="1" applyAlignment="1">
      <alignment horizontal="right" vertical="center" wrapText="1"/>
    </xf>
    <xf numFmtId="164" fontId="2" fillId="3" borderId="29" xfId="0" applyNumberFormat="1" applyFont="1" applyFill="1" applyBorder="1" applyAlignment="1">
      <alignment horizontal="right" vertical="center" wrapText="1"/>
    </xf>
    <xf numFmtId="164" fontId="2" fillId="3" borderId="3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right" vertical="center" wrapText="1"/>
    </xf>
    <xf numFmtId="164" fontId="1" fillId="4" borderId="19" xfId="0" applyNumberFormat="1" applyFont="1" applyFill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4" borderId="21" xfId="0" applyNumberFormat="1" applyFont="1" applyFill="1" applyBorder="1" applyAlignment="1">
      <alignment horizontal="right" vertical="center"/>
    </xf>
    <xf numFmtId="164" fontId="1" fillId="4" borderId="31" xfId="0" applyNumberFormat="1" applyFont="1" applyFill="1" applyBorder="1" applyAlignment="1">
      <alignment horizontal="right" vertical="center"/>
    </xf>
    <xf numFmtId="164" fontId="1" fillId="4" borderId="20" xfId="0" applyNumberFormat="1" applyFont="1" applyFill="1" applyBorder="1" applyAlignment="1">
      <alignment horizontal="right" vertical="center"/>
    </xf>
    <xf numFmtId="164" fontId="1" fillId="4" borderId="32" xfId="0" applyNumberFormat="1" applyFont="1" applyFill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4" borderId="11" xfId="0" applyNumberFormat="1" applyFont="1" applyFill="1" applyBorder="1" applyAlignment="1">
      <alignment horizontal="right" vertical="center"/>
    </xf>
    <xf numFmtId="164" fontId="1" fillId="4" borderId="12" xfId="0" applyNumberFormat="1" applyFont="1" applyFill="1" applyBorder="1" applyAlignment="1">
      <alignment horizontal="right" vertical="center"/>
    </xf>
    <xf numFmtId="164" fontId="1" fillId="4" borderId="13" xfId="0" applyNumberFormat="1" applyFont="1" applyFill="1" applyBorder="1" applyAlignment="1">
      <alignment horizontal="right" vertical="center"/>
    </xf>
    <xf numFmtId="164" fontId="1" fillId="4" borderId="9" xfId="0" applyNumberFormat="1" applyFont="1" applyFill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4" borderId="12" xfId="0" applyNumberFormat="1" applyFont="1" applyFill="1" applyBorder="1" applyAlignment="1">
      <alignment horizontal="right" vertical="center" wrapText="1"/>
    </xf>
    <xf numFmtId="164" fontId="1" fillId="4" borderId="10" xfId="0" applyNumberFormat="1" applyFont="1" applyFill="1" applyBorder="1" applyAlignment="1">
      <alignment horizontal="right" vertical="center"/>
    </xf>
    <xf numFmtId="164" fontId="1" fillId="0" borderId="22" xfId="0" applyNumberFormat="1" applyFont="1" applyBorder="1" applyAlignment="1">
      <alignment horizontal="right" vertical="center" wrapText="1"/>
    </xf>
    <xf numFmtId="164" fontId="1" fillId="0" borderId="23" xfId="0" applyNumberFormat="1" applyFont="1" applyBorder="1" applyAlignment="1">
      <alignment horizontal="right" vertical="center" wrapText="1"/>
    </xf>
    <xf numFmtId="164" fontId="1" fillId="0" borderId="24" xfId="0" applyNumberFormat="1" applyFont="1" applyBorder="1" applyAlignment="1">
      <alignment horizontal="right" vertical="center" wrapText="1"/>
    </xf>
    <xf numFmtId="164" fontId="1" fillId="0" borderId="33" xfId="0" applyNumberFormat="1" applyFont="1" applyBorder="1" applyAlignment="1">
      <alignment horizontal="right" vertical="center" wrapText="1"/>
    </xf>
    <xf numFmtId="164" fontId="1" fillId="0" borderId="34" xfId="0" applyNumberFormat="1" applyFont="1" applyBorder="1" applyAlignment="1">
      <alignment horizontal="right" vertical="center" wrapText="1"/>
    </xf>
    <xf numFmtId="164" fontId="2" fillId="2" borderId="35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1" fillId="0" borderId="28" xfId="0" applyNumberFormat="1" applyFont="1" applyBorder="1" applyAlignment="1">
      <alignment vertical="center" wrapText="1"/>
    </xf>
    <xf numFmtId="164" fontId="1" fillId="0" borderId="29" xfId="0" applyNumberFormat="1" applyFont="1" applyBorder="1" applyAlignment="1">
      <alignment vertical="center" wrapText="1"/>
    </xf>
    <xf numFmtId="164" fontId="1" fillId="0" borderId="30" xfId="0" applyNumberFormat="1" applyFont="1" applyBorder="1" applyAlignment="1">
      <alignment vertical="center" wrapText="1"/>
    </xf>
    <xf numFmtId="164" fontId="1" fillId="0" borderId="36" xfId="0" applyNumberFormat="1" applyFont="1" applyBorder="1" applyAlignment="1">
      <alignment vertical="center" wrapText="1"/>
    </xf>
    <xf numFmtId="164" fontId="1" fillId="0" borderId="37" xfId="0" applyNumberFormat="1" applyFont="1" applyBorder="1" applyAlignment="1">
      <alignment vertical="center" wrapText="1"/>
    </xf>
    <xf numFmtId="164" fontId="2" fillId="3" borderId="28" xfId="0" applyNumberFormat="1" applyFont="1" applyFill="1" applyBorder="1" applyAlignment="1">
      <alignment vertical="center" wrapText="1"/>
    </xf>
    <xf numFmtId="164" fontId="2" fillId="3" borderId="29" xfId="0" applyNumberFormat="1" applyFont="1" applyFill="1" applyBorder="1" applyAlignment="1">
      <alignment vertical="center" wrapText="1"/>
    </xf>
    <xf numFmtId="164" fontId="2" fillId="3" borderId="30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2" fillId="3" borderId="9" xfId="0" applyNumberFormat="1" applyFont="1" applyFill="1" applyBorder="1" applyAlignment="1">
      <alignment vertical="center" wrapText="1"/>
    </xf>
    <xf numFmtId="164" fontId="2" fillId="3" borderId="10" xfId="0" applyNumberFormat="1" applyFont="1" applyFill="1" applyBorder="1" applyAlignment="1">
      <alignment vertical="center" wrapText="1"/>
    </xf>
    <xf numFmtId="164" fontId="2" fillId="3" borderId="11" xfId="0" applyNumberFormat="1" applyFont="1" applyFill="1" applyBorder="1" applyAlignment="1">
      <alignment vertical="center" wrapText="1"/>
    </xf>
    <xf numFmtId="164" fontId="1" fillId="5" borderId="9" xfId="0" applyNumberFormat="1" applyFont="1" applyFill="1" applyBorder="1" applyAlignment="1">
      <alignment vertical="center" wrapText="1"/>
    </xf>
    <xf numFmtId="164" fontId="1" fillId="5" borderId="10" xfId="0" applyNumberFormat="1" applyFont="1" applyFill="1" applyBorder="1" applyAlignment="1">
      <alignment vertical="center" wrapText="1"/>
    </xf>
    <xf numFmtId="164" fontId="1" fillId="5" borderId="11" xfId="0" applyNumberFormat="1" applyFont="1" applyFill="1" applyBorder="1" applyAlignment="1">
      <alignment vertical="center" wrapText="1"/>
    </xf>
    <xf numFmtId="164" fontId="1" fillId="5" borderId="12" xfId="0" applyNumberFormat="1" applyFont="1" applyFill="1" applyBorder="1" applyAlignment="1">
      <alignment vertical="center" wrapText="1"/>
    </xf>
    <xf numFmtId="164" fontId="1" fillId="5" borderId="13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vertical="center" wrapText="1"/>
    </xf>
    <xf numFmtId="164" fontId="1" fillId="0" borderId="14" xfId="0" applyNumberFormat="1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vertical="center" wrapText="1"/>
    </xf>
    <xf numFmtId="164" fontId="1" fillId="0" borderId="17" xfId="0" applyNumberFormat="1" applyFont="1" applyFill="1" applyBorder="1" applyAlignment="1">
      <alignment vertical="center" wrapText="1"/>
    </xf>
    <xf numFmtId="164" fontId="1" fillId="0" borderId="18" xfId="0" applyNumberFormat="1" applyFont="1" applyFill="1" applyBorder="1" applyAlignment="1">
      <alignment vertical="center" wrapText="1"/>
    </xf>
    <xf numFmtId="164" fontId="2" fillId="3" borderId="14" xfId="0" applyNumberFormat="1" applyFont="1" applyFill="1" applyBorder="1" applyAlignment="1">
      <alignment vertical="center" wrapText="1"/>
    </xf>
    <xf numFmtId="164" fontId="2" fillId="3" borderId="15" xfId="0" applyNumberFormat="1" applyFont="1" applyFill="1" applyBorder="1" applyAlignment="1">
      <alignment vertical="center" wrapText="1"/>
    </xf>
    <xf numFmtId="164" fontId="2" fillId="3" borderId="16" xfId="0" applyNumberFormat="1" applyFont="1" applyFill="1" applyBorder="1" applyAlignment="1">
      <alignment vertical="center" wrapText="1"/>
    </xf>
    <xf numFmtId="164" fontId="2" fillId="3" borderId="22" xfId="0" applyNumberFormat="1" applyFont="1" applyFill="1" applyBorder="1" applyAlignment="1">
      <alignment vertical="center" wrapText="1"/>
    </xf>
    <xf numFmtId="164" fontId="2" fillId="3" borderId="23" xfId="0" applyNumberFormat="1" applyFont="1" applyFill="1" applyBorder="1" applyAlignment="1">
      <alignment vertical="center" wrapText="1"/>
    </xf>
    <xf numFmtId="164" fontId="2" fillId="3" borderId="24" xfId="0" applyNumberFormat="1" applyFont="1" applyFill="1" applyBorder="1" applyAlignment="1">
      <alignment vertical="center" wrapText="1"/>
    </xf>
    <xf numFmtId="164" fontId="1" fillId="5" borderId="28" xfId="0" applyNumberFormat="1" applyFont="1" applyFill="1" applyBorder="1" applyAlignment="1">
      <alignment vertical="center" wrapText="1"/>
    </xf>
    <xf numFmtId="164" fontId="1" fillId="5" borderId="29" xfId="0" applyNumberFormat="1" applyFont="1" applyFill="1" applyBorder="1" applyAlignment="1">
      <alignment vertical="center" wrapText="1"/>
    </xf>
    <xf numFmtId="164" fontId="1" fillId="5" borderId="30" xfId="0" applyNumberFormat="1" applyFont="1" applyFill="1" applyBorder="1" applyAlignment="1">
      <alignment vertical="center" wrapText="1"/>
    </xf>
    <xf numFmtId="164" fontId="1" fillId="5" borderId="36" xfId="0" applyNumberFormat="1" applyFont="1" applyFill="1" applyBorder="1" applyAlignment="1">
      <alignment vertical="center" wrapText="1"/>
    </xf>
    <xf numFmtId="164" fontId="1" fillId="5" borderId="37" xfId="0" applyNumberFormat="1" applyFont="1" applyFill="1" applyBorder="1" applyAlignment="1">
      <alignment vertical="center" wrapText="1"/>
    </xf>
    <xf numFmtId="164" fontId="1" fillId="5" borderId="14" xfId="0" applyNumberFormat="1" applyFont="1" applyFill="1" applyBorder="1" applyAlignment="1">
      <alignment vertical="center" wrapText="1"/>
    </xf>
    <xf numFmtId="164" fontId="1" fillId="5" borderId="15" xfId="0" applyNumberFormat="1" applyFont="1" applyFill="1" applyBorder="1" applyAlignment="1">
      <alignment vertical="center" wrapText="1"/>
    </xf>
    <xf numFmtId="164" fontId="1" fillId="5" borderId="16" xfId="0" applyNumberFormat="1" applyFont="1" applyFill="1" applyBorder="1" applyAlignment="1">
      <alignment vertical="center" wrapText="1"/>
    </xf>
    <xf numFmtId="164" fontId="1" fillId="5" borderId="17" xfId="0" applyNumberFormat="1" applyFont="1" applyFill="1" applyBorder="1" applyAlignment="1">
      <alignment vertical="center" wrapText="1"/>
    </xf>
    <xf numFmtId="164" fontId="1" fillId="5" borderId="18" xfId="0" applyNumberFormat="1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vertical="center" wrapText="1"/>
    </xf>
    <xf numFmtId="164" fontId="2" fillId="3" borderId="20" xfId="0" applyNumberFormat="1" applyFont="1" applyFill="1" applyBorder="1" applyAlignment="1">
      <alignment vertical="center" wrapText="1"/>
    </xf>
    <xf numFmtId="164" fontId="2" fillId="3" borderId="21" xfId="0" applyNumberFormat="1" applyFont="1" applyFill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64" fontId="1" fillId="0" borderId="16" xfId="0" applyNumberFormat="1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 wrapText="1"/>
    </xf>
    <xf numFmtId="164" fontId="1" fillId="0" borderId="18" xfId="0" applyNumberFormat="1" applyFont="1" applyBorder="1" applyAlignment="1">
      <alignment vertical="center" wrapText="1"/>
    </xf>
    <xf numFmtId="164" fontId="2" fillId="3" borderId="6" xfId="0" applyNumberFormat="1" applyFont="1" applyFill="1" applyBorder="1" applyAlignment="1">
      <alignment vertical="center" wrapText="1"/>
    </xf>
    <xf numFmtId="164" fontId="2" fillId="3" borderId="25" xfId="0" applyNumberFormat="1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164" fontId="1" fillId="0" borderId="21" xfId="0" applyNumberFormat="1" applyFont="1" applyBorder="1" applyAlignment="1">
      <alignment vertical="center" wrapText="1"/>
    </xf>
    <xf numFmtId="164" fontId="1" fillId="0" borderId="38" xfId="0" applyNumberFormat="1" applyFont="1" applyFill="1" applyBorder="1" applyAlignment="1">
      <alignment vertical="center" wrapText="1"/>
    </xf>
    <xf numFmtId="164" fontId="1" fillId="0" borderId="39" xfId="0" applyNumberFormat="1" applyFont="1" applyFill="1" applyBorder="1" applyAlignment="1">
      <alignment vertical="center" wrapText="1"/>
    </xf>
    <xf numFmtId="164" fontId="1" fillId="0" borderId="40" xfId="0" applyNumberFormat="1" applyFont="1" applyFill="1" applyBorder="1" applyAlignment="1">
      <alignment vertical="center" wrapText="1"/>
    </xf>
    <xf numFmtId="164" fontId="1" fillId="0" borderId="41" xfId="0" applyNumberFormat="1" applyFont="1" applyFill="1" applyBorder="1" applyAlignment="1">
      <alignment vertical="center" wrapText="1"/>
    </xf>
    <xf numFmtId="164" fontId="1" fillId="0" borderId="42" xfId="0" applyNumberFormat="1" applyFont="1" applyFill="1" applyBorder="1" applyAlignment="1">
      <alignment vertical="center" wrapText="1"/>
    </xf>
    <xf numFmtId="164" fontId="2" fillId="3" borderId="38" xfId="0" applyNumberFormat="1" applyFont="1" applyFill="1" applyBorder="1" applyAlignment="1">
      <alignment vertical="center" wrapText="1"/>
    </xf>
    <xf numFmtId="164" fontId="2" fillId="3" borderId="39" xfId="0" applyNumberFormat="1" applyFont="1" applyFill="1" applyBorder="1" applyAlignment="1">
      <alignment vertical="center" wrapText="1"/>
    </xf>
    <xf numFmtId="164" fontId="2" fillId="3" borderId="40" xfId="0" applyNumberFormat="1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/>
    </xf>
    <xf numFmtId="164" fontId="2" fillId="3" borderId="25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6" borderId="52" xfId="0" applyFont="1" applyFill="1" applyBorder="1" applyAlignment="1">
      <alignment horizontal="left" vertical="center" wrapText="1"/>
    </xf>
    <xf numFmtId="0" fontId="1" fillId="6" borderId="43" xfId="0" applyFont="1" applyFill="1" applyBorder="1" applyAlignment="1">
      <alignment horizontal="left" vertical="center" wrapText="1"/>
    </xf>
    <xf numFmtId="0" fontId="1" fillId="6" borderId="47" xfId="0" applyFont="1" applyFill="1" applyBorder="1" applyAlignment="1">
      <alignment horizontal="left" vertical="center" wrapText="1"/>
    </xf>
    <xf numFmtId="164" fontId="1" fillId="6" borderId="19" xfId="0" applyNumberFormat="1" applyFont="1" applyFill="1" applyBorder="1" applyAlignment="1">
      <alignment vertical="center" wrapText="1"/>
    </xf>
    <xf numFmtId="164" fontId="1" fillId="6" borderId="20" xfId="0" applyNumberFormat="1" applyFont="1" applyFill="1" applyBorder="1" applyAlignment="1">
      <alignment vertical="center" wrapText="1"/>
    </xf>
    <xf numFmtId="164" fontId="1" fillId="6" borderId="21" xfId="0" applyNumberFormat="1" applyFont="1" applyFill="1" applyBorder="1" applyAlignment="1">
      <alignment vertical="center" wrapText="1"/>
    </xf>
    <xf numFmtId="164" fontId="1" fillId="6" borderId="31" xfId="0" applyNumberFormat="1" applyFont="1" applyFill="1" applyBorder="1" applyAlignment="1">
      <alignment vertical="center" wrapText="1"/>
    </xf>
    <xf numFmtId="164" fontId="1" fillId="6" borderId="32" xfId="0" applyNumberFormat="1" applyFont="1" applyFill="1" applyBorder="1" applyAlignment="1">
      <alignment vertical="center" wrapText="1"/>
    </xf>
    <xf numFmtId="164" fontId="1" fillId="6" borderId="9" xfId="0" applyNumberFormat="1" applyFont="1" applyFill="1" applyBorder="1" applyAlignment="1">
      <alignment vertical="center" wrapText="1"/>
    </xf>
    <xf numFmtId="164" fontId="1" fillId="6" borderId="10" xfId="0" applyNumberFormat="1" applyFont="1" applyFill="1" applyBorder="1" applyAlignment="1">
      <alignment vertical="center" wrapText="1"/>
    </xf>
    <xf numFmtId="164" fontId="1" fillId="6" borderId="11" xfId="0" applyNumberFormat="1" applyFont="1" applyFill="1" applyBorder="1" applyAlignment="1">
      <alignment vertical="center" wrapText="1"/>
    </xf>
    <xf numFmtId="164" fontId="1" fillId="6" borderId="12" xfId="0" applyNumberFormat="1" applyFont="1" applyFill="1" applyBorder="1" applyAlignment="1">
      <alignment vertical="center" wrapText="1"/>
    </xf>
    <xf numFmtId="164" fontId="1" fillId="6" borderId="13" xfId="0" applyNumberFormat="1" applyFont="1" applyFill="1" applyBorder="1" applyAlignment="1">
      <alignment vertical="center" wrapText="1"/>
    </xf>
    <xf numFmtId="164" fontId="1" fillId="6" borderId="22" xfId="0" applyNumberFormat="1" applyFont="1" applyFill="1" applyBorder="1" applyAlignment="1">
      <alignment vertical="center" wrapText="1"/>
    </xf>
    <xf numFmtId="164" fontId="1" fillId="6" borderId="23" xfId="0" applyNumberFormat="1" applyFont="1" applyFill="1" applyBorder="1" applyAlignment="1">
      <alignment vertical="center" wrapText="1"/>
    </xf>
    <xf numFmtId="164" fontId="1" fillId="6" borderId="24" xfId="0" applyNumberFormat="1" applyFont="1" applyFill="1" applyBorder="1" applyAlignment="1">
      <alignment vertical="center" wrapText="1"/>
    </xf>
    <xf numFmtId="164" fontId="1" fillId="6" borderId="33" xfId="0" applyNumberFormat="1" applyFont="1" applyFill="1" applyBorder="1" applyAlignment="1">
      <alignment vertical="center" wrapText="1"/>
    </xf>
    <xf numFmtId="164" fontId="1" fillId="6" borderId="34" xfId="0" applyNumberFormat="1" applyFont="1" applyFill="1" applyBorder="1" applyAlignment="1">
      <alignment vertical="center" wrapText="1"/>
    </xf>
    <xf numFmtId="0" fontId="1" fillId="6" borderId="49" xfId="0" applyFont="1" applyFill="1" applyBorder="1" applyAlignment="1">
      <alignment horizontal="left" vertical="center" wrapText="1"/>
    </xf>
    <xf numFmtId="164" fontId="1" fillId="6" borderId="28" xfId="0" applyNumberFormat="1" applyFont="1" applyFill="1" applyBorder="1" applyAlignment="1">
      <alignment vertical="center" wrapText="1"/>
    </xf>
    <xf numFmtId="164" fontId="1" fillId="6" borderId="29" xfId="0" applyNumberFormat="1" applyFont="1" applyFill="1" applyBorder="1" applyAlignment="1">
      <alignment vertical="center" wrapText="1"/>
    </xf>
    <xf numFmtId="164" fontId="1" fillId="6" borderId="30" xfId="0" applyNumberFormat="1" applyFont="1" applyFill="1" applyBorder="1" applyAlignment="1">
      <alignment vertical="center" wrapText="1"/>
    </xf>
    <xf numFmtId="164" fontId="1" fillId="6" borderId="36" xfId="0" applyNumberFormat="1" applyFont="1" applyFill="1" applyBorder="1" applyAlignment="1">
      <alignment vertical="center" wrapText="1"/>
    </xf>
    <xf numFmtId="164" fontId="1" fillId="6" borderId="37" xfId="0" applyNumberFormat="1" applyFont="1" applyFill="1" applyBorder="1" applyAlignment="1">
      <alignment vertical="center" wrapText="1"/>
    </xf>
    <xf numFmtId="0" fontId="1" fillId="6" borderId="43" xfId="0" applyFont="1" applyFill="1" applyBorder="1" applyAlignment="1">
      <alignment horizontal="left" vertical="center" wrapText="1"/>
    </xf>
    <xf numFmtId="164" fontId="1" fillId="6" borderId="9" xfId="0" applyNumberFormat="1" applyFont="1" applyFill="1" applyBorder="1" applyAlignment="1">
      <alignment vertical="center" wrapText="1"/>
    </xf>
    <xf numFmtId="164" fontId="1" fillId="6" borderId="10" xfId="0" applyNumberFormat="1" applyFont="1" applyFill="1" applyBorder="1" applyAlignment="1">
      <alignment vertical="center" wrapText="1"/>
    </xf>
    <xf numFmtId="164" fontId="1" fillId="6" borderId="11" xfId="0" applyNumberFormat="1" applyFont="1" applyFill="1" applyBorder="1" applyAlignment="1">
      <alignment vertical="center" wrapText="1"/>
    </xf>
    <xf numFmtId="164" fontId="1" fillId="6" borderId="12" xfId="0" applyNumberFormat="1" applyFont="1" applyFill="1" applyBorder="1" applyAlignment="1">
      <alignment vertical="center" wrapText="1"/>
    </xf>
    <xf numFmtId="164" fontId="1" fillId="6" borderId="13" xfId="0" applyNumberFormat="1" applyFont="1" applyFill="1" applyBorder="1" applyAlignment="1">
      <alignment vertical="center" wrapText="1"/>
    </xf>
    <xf numFmtId="0" fontId="1" fillId="6" borderId="51" xfId="0" applyFont="1" applyFill="1" applyBorder="1" applyAlignment="1">
      <alignment horizontal="left" vertical="center" wrapText="1"/>
    </xf>
    <xf numFmtId="164" fontId="1" fillId="6" borderId="14" xfId="0" applyNumberFormat="1" applyFont="1" applyFill="1" applyBorder="1" applyAlignment="1">
      <alignment vertical="center" wrapText="1"/>
    </xf>
    <xf numFmtId="164" fontId="1" fillId="6" borderId="15" xfId="0" applyNumberFormat="1" applyFont="1" applyFill="1" applyBorder="1" applyAlignment="1">
      <alignment vertical="center" wrapText="1"/>
    </xf>
    <xf numFmtId="164" fontId="1" fillId="6" borderId="16" xfId="0" applyNumberFormat="1" applyFont="1" applyFill="1" applyBorder="1" applyAlignment="1">
      <alignment vertical="center" wrapText="1"/>
    </xf>
    <xf numFmtId="164" fontId="1" fillId="6" borderId="17" xfId="0" applyNumberFormat="1" applyFont="1" applyFill="1" applyBorder="1" applyAlignment="1">
      <alignment vertical="center" wrapText="1"/>
    </xf>
    <xf numFmtId="164" fontId="1" fillId="6" borderId="18" xfId="0" applyNumberFormat="1" applyFont="1" applyFill="1" applyBorder="1" applyAlignment="1">
      <alignment vertical="center" wrapText="1"/>
    </xf>
    <xf numFmtId="0" fontId="1" fillId="6" borderId="0" xfId="0" applyFont="1" applyFill="1" applyAlignment="1">
      <alignment wrapText="1"/>
    </xf>
    <xf numFmtId="0" fontId="1" fillId="6" borderId="53" xfId="0" applyFont="1" applyFill="1" applyBorder="1" applyAlignment="1">
      <alignment horizontal="left" vertical="center" wrapText="1"/>
    </xf>
    <xf numFmtId="164" fontId="1" fillId="6" borderId="22" xfId="0" applyNumberFormat="1" applyFont="1" applyFill="1" applyBorder="1" applyAlignment="1">
      <alignment vertical="center" wrapText="1"/>
    </xf>
    <xf numFmtId="164" fontId="1" fillId="6" borderId="23" xfId="0" applyNumberFormat="1" applyFont="1" applyFill="1" applyBorder="1" applyAlignment="1">
      <alignment vertical="center" wrapText="1"/>
    </xf>
    <xf numFmtId="164" fontId="1" fillId="6" borderId="24" xfId="0" applyNumberFormat="1" applyFont="1" applyFill="1" applyBorder="1" applyAlignment="1">
      <alignment vertical="center" wrapText="1"/>
    </xf>
    <xf numFmtId="164" fontId="1" fillId="6" borderId="33" xfId="0" applyNumberFormat="1" applyFont="1" applyFill="1" applyBorder="1" applyAlignment="1">
      <alignment vertical="center" wrapText="1"/>
    </xf>
    <xf numFmtId="164" fontId="1" fillId="6" borderId="34" xfId="0" applyNumberFormat="1" applyFont="1" applyFill="1" applyBorder="1" applyAlignment="1">
      <alignment vertical="center" wrapText="1"/>
    </xf>
    <xf numFmtId="0" fontId="1" fillId="6" borderId="52" xfId="17" applyFont="1" applyFill="1" applyBorder="1" applyAlignment="1">
      <alignment horizontal="left" vertical="center" wrapText="1"/>
      <protection/>
    </xf>
    <xf numFmtId="164" fontId="1" fillId="6" borderId="19" xfId="0" applyNumberFormat="1" applyFont="1" applyFill="1" applyBorder="1" applyAlignment="1">
      <alignment vertical="center" wrapText="1"/>
    </xf>
    <xf numFmtId="164" fontId="1" fillId="6" borderId="20" xfId="0" applyNumberFormat="1" applyFont="1" applyFill="1" applyBorder="1" applyAlignment="1">
      <alignment vertical="center" wrapText="1"/>
    </xf>
    <xf numFmtId="164" fontId="1" fillId="6" borderId="21" xfId="0" applyNumberFormat="1" applyFont="1" applyFill="1" applyBorder="1" applyAlignment="1">
      <alignment vertical="center" wrapText="1"/>
    </xf>
    <xf numFmtId="164" fontId="1" fillId="6" borderId="31" xfId="0" applyNumberFormat="1" applyFont="1" applyFill="1" applyBorder="1" applyAlignment="1">
      <alignment vertical="center" wrapText="1"/>
    </xf>
    <xf numFmtId="164" fontId="1" fillId="6" borderId="32" xfId="0" applyNumberFormat="1" applyFont="1" applyFill="1" applyBorder="1" applyAlignment="1">
      <alignment vertical="center" wrapText="1"/>
    </xf>
    <xf numFmtId="0" fontId="1" fillId="6" borderId="43" xfId="17" applyFont="1" applyFill="1" applyBorder="1" applyAlignment="1">
      <alignment horizontal="left" vertical="center" wrapText="1"/>
      <protection/>
    </xf>
    <xf numFmtId="0" fontId="1" fillId="6" borderId="53" xfId="17" applyFont="1" applyFill="1" applyBorder="1" applyAlignment="1">
      <alignment horizontal="left" vertical="center" wrapText="1"/>
      <protection/>
    </xf>
    <xf numFmtId="0" fontId="1" fillId="6" borderId="8" xfId="0" applyFont="1" applyFill="1" applyBorder="1" applyAlignment="1">
      <alignment horizontal="left" vertical="center" wrapText="1"/>
    </xf>
    <xf numFmtId="164" fontId="1" fillId="6" borderId="6" xfId="0" applyNumberFormat="1" applyFont="1" applyFill="1" applyBorder="1" applyAlignment="1">
      <alignment vertical="center" wrapText="1"/>
    </xf>
    <xf numFmtId="164" fontId="1" fillId="6" borderId="25" xfId="0" applyNumberFormat="1" applyFont="1" applyFill="1" applyBorder="1" applyAlignment="1">
      <alignment vertical="center" wrapText="1"/>
    </xf>
    <xf numFmtId="164" fontId="1" fillId="6" borderId="4" xfId="0" applyNumberFormat="1" applyFont="1" applyFill="1" applyBorder="1" applyAlignment="1">
      <alignment vertical="center" wrapText="1"/>
    </xf>
    <xf numFmtId="164" fontId="1" fillId="6" borderId="26" xfId="0" applyNumberFormat="1" applyFont="1" applyFill="1" applyBorder="1" applyAlignment="1">
      <alignment vertical="center" wrapText="1"/>
    </xf>
    <xf numFmtId="164" fontId="1" fillId="6" borderId="27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6" borderId="52" xfId="0" applyFont="1" applyFill="1" applyBorder="1" applyAlignment="1">
      <alignment horizontal="left" vertical="center" wrapText="1"/>
    </xf>
    <xf numFmtId="0" fontId="1" fillId="6" borderId="48" xfId="0" applyFont="1" applyFill="1" applyBorder="1" applyAlignment="1">
      <alignment horizontal="left" vertical="center" wrapText="1"/>
    </xf>
    <xf numFmtId="164" fontId="1" fillId="6" borderId="19" xfId="0" applyNumberFormat="1" applyFont="1" applyFill="1" applyBorder="1" applyAlignment="1">
      <alignment horizontal="right" vertical="center" wrapText="1"/>
    </xf>
    <xf numFmtId="164" fontId="1" fillId="6" borderId="20" xfId="0" applyNumberFormat="1" applyFont="1" applyFill="1" applyBorder="1" applyAlignment="1">
      <alignment horizontal="right" vertical="center" wrapText="1"/>
    </xf>
    <xf numFmtId="164" fontId="1" fillId="6" borderId="21" xfId="0" applyNumberFormat="1" applyFont="1" applyFill="1" applyBorder="1" applyAlignment="1">
      <alignment horizontal="right" vertical="center" wrapText="1"/>
    </xf>
    <xf numFmtId="164" fontId="1" fillId="6" borderId="31" xfId="0" applyNumberFormat="1" applyFont="1" applyFill="1" applyBorder="1" applyAlignment="1">
      <alignment horizontal="right" vertical="center" wrapText="1"/>
    </xf>
    <xf numFmtId="164" fontId="1" fillId="6" borderId="32" xfId="0" applyNumberFormat="1" applyFont="1" applyFill="1" applyBorder="1" applyAlignment="1">
      <alignment horizontal="right" vertical="center" wrapText="1"/>
    </xf>
    <xf numFmtId="0" fontId="1" fillId="6" borderId="43" xfId="0" applyFont="1" applyFill="1" applyBorder="1" applyAlignment="1">
      <alignment wrapText="1"/>
    </xf>
    <xf numFmtId="164" fontId="1" fillId="6" borderId="9" xfId="0" applyNumberFormat="1" applyFont="1" applyFill="1" applyBorder="1" applyAlignment="1">
      <alignment horizontal="right"/>
    </xf>
    <xf numFmtId="164" fontId="1" fillId="6" borderId="10" xfId="0" applyNumberFormat="1" applyFont="1" applyFill="1" applyBorder="1" applyAlignment="1">
      <alignment horizontal="right"/>
    </xf>
    <xf numFmtId="164" fontId="1" fillId="6" borderId="11" xfId="0" applyNumberFormat="1" applyFont="1" applyFill="1" applyBorder="1" applyAlignment="1">
      <alignment horizontal="right"/>
    </xf>
    <xf numFmtId="164" fontId="1" fillId="6" borderId="12" xfId="0" applyNumberFormat="1" applyFont="1" applyFill="1" applyBorder="1" applyAlignment="1">
      <alignment horizontal="right"/>
    </xf>
    <xf numFmtId="164" fontId="1" fillId="6" borderId="13" xfId="0" applyNumberFormat="1" applyFont="1" applyFill="1" applyBorder="1" applyAlignment="1">
      <alignment horizontal="right"/>
    </xf>
    <xf numFmtId="0" fontId="1" fillId="6" borderId="51" xfId="0" applyFont="1" applyFill="1" applyBorder="1" applyAlignment="1">
      <alignment wrapText="1"/>
    </xf>
    <xf numFmtId="164" fontId="1" fillId="6" borderId="14" xfId="0" applyNumberFormat="1" applyFont="1" applyFill="1" applyBorder="1" applyAlignment="1">
      <alignment horizontal="right"/>
    </xf>
    <xf numFmtId="164" fontId="1" fillId="6" borderId="15" xfId="0" applyNumberFormat="1" applyFont="1" applyFill="1" applyBorder="1" applyAlignment="1">
      <alignment horizontal="right"/>
    </xf>
    <xf numFmtId="164" fontId="1" fillId="6" borderId="16" xfId="0" applyNumberFormat="1" applyFont="1" applyFill="1" applyBorder="1" applyAlignment="1">
      <alignment horizontal="right"/>
    </xf>
    <xf numFmtId="164" fontId="1" fillId="6" borderId="17" xfId="0" applyNumberFormat="1" applyFont="1" applyFill="1" applyBorder="1" applyAlignment="1">
      <alignment horizontal="right"/>
    </xf>
    <xf numFmtId="164" fontId="1" fillId="6" borderId="18" xfId="0" applyNumberFormat="1" applyFont="1" applyFill="1" applyBorder="1" applyAlignment="1">
      <alignment horizontal="right"/>
    </xf>
    <xf numFmtId="0" fontId="1" fillId="6" borderId="53" xfId="0" applyFont="1" applyFill="1" applyBorder="1" applyAlignment="1">
      <alignment wrapText="1"/>
    </xf>
    <xf numFmtId="164" fontId="1" fillId="6" borderId="22" xfId="0" applyNumberFormat="1" applyFont="1" applyFill="1" applyBorder="1" applyAlignment="1">
      <alignment horizontal="right"/>
    </xf>
    <xf numFmtId="164" fontId="1" fillId="6" borderId="23" xfId="0" applyNumberFormat="1" applyFont="1" applyFill="1" applyBorder="1" applyAlignment="1">
      <alignment horizontal="right"/>
    </xf>
    <xf numFmtId="164" fontId="1" fillId="6" borderId="24" xfId="0" applyNumberFormat="1" applyFont="1" applyFill="1" applyBorder="1" applyAlignment="1">
      <alignment horizontal="right"/>
    </xf>
    <xf numFmtId="164" fontId="1" fillId="6" borderId="33" xfId="0" applyNumberFormat="1" applyFont="1" applyFill="1" applyBorder="1" applyAlignment="1">
      <alignment horizontal="right"/>
    </xf>
    <xf numFmtId="164" fontId="1" fillId="6" borderId="34" xfId="0" applyNumberFormat="1" applyFont="1" applyFill="1" applyBorder="1" applyAlignment="1">
      <alignment horizontal="right"/>
    </xf>
    <xf numFmtId="164" fontId="1" fillId="6" borderId="28" xfId="0" applyNumberFormat="1" applyFont="1" applyFill="1" applyBorder="1" applyAlignment="1">
      <alignment horizontal="right" vertical="center" wrapText="1"/>
    </xf>
    <xf numFmtId="164" fontId="1" fillId="6" borderId="29" xfId="0" applyNumberFormat="1" applyFont="1" applyFill="1" applyBorder="1" applyAlignment="1">
      <alignment horizontal="right" vertical="center" wrapText="1"/>
    </xf>
    <xf numFmtId="164" fontId="1" fillId="6" borderId="30" xfId="0" applyNumberFormat="1" applyFont="1" applyFill="1" applyBorder="1" applyAlignment="1">
      <alignment horizontal="right" vertical="center" wrapText="1"/>
    </xf>
    <xf numFmtId="164" fontId="1" fillId="6" borderId="36" xfId="0" applyNumberFormat="1" applyFont="1" applyFill="1" applyBorder="1" applyAlignment="1">
      <alignment horizontal="right" vertical="center" wrapText="1"/>
    </xf>
    <xf numFmtId="164" fontId="1" fillId="6" borderId="37" xfId="0" applyNumberFormat="1" applyFont="1" applyFill="1" applyBorder="1" applyAlignment="1">
      <alignment horizontal="right" vertical="center" wrapText="1"/>
    </xf>
    <xf numFmtId="164" fontId="1" fillId="6" borderId="9" xfId="0" applyNumberFormat="1" applyFont="1" applyFill="1" applyBorder="1" applyAlignment="1">
      <alignment horizontal="right" vertical="center" wrapText="1"/>
    </xf>
    <xf numFmtId="164" fontId="1" fillId="6" borderId="10" xfId="0" applyNumberFormat="1" applyFont="1" applyFill="1" applyBorder="1" applyAlignment="1">
      <alignment horizontal="right" vertical="center" wrapText="1"/>
    </xf>
    <xf numFmtId="164" fontId="1" fillId="6" borderId="11" xfId="0" applyNumberFormat="1" applyFont="1" applyFill="1" applyBorder="1" applyAlignment="1">
      <alignment horizontal="right" vertical="center" wrapText="1"/>
    </xf>
    <xf numFmtId="164" fontId="1" fillId="6" borderId="12" xfId="0" applyNumberFormat="1" applyFont="1" applyFill="1" applyBorder="1" applyAlignment="1">
      <alignment horizontal="right" vertical="center" wrapText="1"/>
    </xf>
    <xf numFmtId="164" fontId="1" fillId="6" borderId="13" xfId="0" applyNumberFormat="1" applyFont="1" applyFill="1" applyBorder="1" applyAlignment="1">
      <alignment horizontal="right" vertical="center" wrapText="1"/>
    </xf>
    <xf numFmtId="0" fontId="1" fillId="6" borderId="43" xfId="0" applyFont="1" applyFill="1" applyBorder="1" applyAlignment="1">
      <alignment horizontal="left" wrapText="1"/>
    </xf>
    <xf numFmtId="164" fontId="1" fillId="6" borderId="14" xfId="0" applyNumberFormat="1" applyFont="1" applyFill="1" applyBorder="1" applyAlignment="1">
      <alignment horizontal="right" vertical="center" wrapText="1"/>
    </xf>
    <xf numFmtId="164" fontId="1" fillId="6" borderId="15" xfId="0" applyNumberFormat="1" applyFont="1" applyFill="1" applyBorder="1" applyAlignment="1">
      <alignment horizontal="right" vertical="center" wrapText="1"/>
    </xf>
    <xf numFmtId="164" fontId="1" fillId="6" borderId="16" xfId="0" applyNumberFormat="1" applyFont="1" applyFill="1" applyBorder="1" applyAlignment="1">
      <alignment horizontal="right" vertical="center" wrapText="1"/>
    </xf>
    <xf numFmtId="164" fontId="1" fillId="6" borderId="17" xfId="0" applyNumberFormat="1" applyFont="1" applyFill="1" applyBorder="1" applyAlignment="1">
      <alignment horizontal="right" vertical="center" wrapText="1"/>
    </xf>
    <xf numFmtId="164" fontId="1" fillId="6" borderId="18" xfId="0" applyNumberFormat="1" applyFont="1" applyFill="1" applyBorder="1" applyAlignment="1">
      <alignment horizontal="right" vertical="center" wrapText="1"/>
    </xf>
    <xf numFmtId="166" fontId="1" fillId="6" borderId="6" xfId="0" applyNumberFormat="1" applyFont="1" applyFill="1" applyBorder="1" applyAlignment="1">
      <alignment horizontal="right"/>
    </xf>
    <xf numFmtId="166" fontId="1" fillId="6" borderId="25" xfId="0" applyNumberFormat="1" applyFont="1" applyFill="1" applyBorder="1" applyAlignment="1">
      <alignment horizontal="right"/>
    </xf>
    <xf numFmtId="166" fontId="1" fillId="6" borderId="4" xfId="0" applyNumberFormat="1" applyFont="1" applyFill="1" applyBorder="1" applyAlignment="1">
      <alignment horizontal="right"/>
    </xf>
    <xf numFmtId="166" fontId="1" fillId="6" borderId="26" xfId="0" applyNumberFormat="1" applyFont="1" applyFill="1" applyBorder="1" applyAlignment="1">
      <alignment horizontal="right"/>
    </xf>
    <xf numFmtId="166" fontId="1" fillId="6" borderId="27" xfId="0" applyNumberFormat="1" applyFont="1" applyFill="1" applyBorder="1" applyAlignment="1">
      <alignment horizontal="right"/>
    </xf>
    <xf numFmtId="164" fontId="1" fillId="6" borderId="4" xfId="0" applyNumberFormat="1" applyFont="1" applyFill="1" applyBorder="1" applyAlignment="1">
      <alignment horizontal="right"/>
    </xf>
    <xf numFmtId="164" fontId="1" fillId="6" borderId="26" xfId="0" applyNumberFormat="1" applyFont="1" applyFill="1" applyBorder="1" applyAlignment="1">
      <alignment horizontal="right"/>
    </xf>
    <xf numFmtId="164" fontId="1" fillId="6" borderId="25" xfId="0" applyNumberFormat="1" applyFont="1" applyFill="1" applyBorder="1" applyAlignment="1">
      <alignment horizontal="right"/>
    </xf>
    <xf numFmtId="164" fontId="1" fillId="6" borderId="27" xfId="0" applyNumberFormat="1" applyFont="1" applyFill="1" applyBorder="1" applyAlignment="1">
      <alignment horizontal="right"/>
    </xf>
    <xf numFmtId="164" fontId="1" fillId="6" borderId="6" xfId="0" applyNumberFormat="1" applyFont="1" applyFill="1" applyBorder="1" applyAlignment="1">
      <alignment horizontal="right"/>
    </xf>
    <xf numFmtId="0" fontId="1" fillId="0" borderId="5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164" fontId="2" fillId="2" borderId="20" xfId="0" applyNumberFormat="1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vertical="center" wrapText="1"/>
    </xf>
    <xf numFmtId="164" fontId="2" fillId="2" borderId="11" xfId="0" applyNumberFormat="1" applyFont="1" applyFill="1" applyBorder="1" applyAlignment="1">
      <alignment vertical="center" wrapText="1"/>
    </xf>
    <xf numFmtId="164" fontId="2" fillId="2" borderId="22" xfId="0" applyNumberFormat="1" applyFont="1" applyFill="1" applyBorder="1" applyAlignment="1">
      <alignment vertical="center" wrapText="1"/>
    </xf>
    <xf numFmtId="164" fontId="2" fillId="2" borderId="23" xfId="0" applyNumberFormat="1" applyFont="1" applyFill="1" applyBorder="1" applyAlignment="1">
      <alignment vertical="center" wrapText="1"/>
    </xf>
    <xf numFmtId="164" fontId="2" fillId="2" borderId="24" xfId="0" applyNumberFormat="1" applyFont="1" applyFill="1" applyBorder="1" applyAlignment="1">
      <alignment vertical="center" wrapText="1"/>
    </xf>
    <xf numFmtId="164" fontId="2" fillId="2" borderId="19" xfId="0" applyNumberFormat="1" applyFont="1" applyFill="1" applyBorder="1" applyAlignment="1">
      <alignment vertical="center" wrapText="1"/>
    </xf>
    <xf numFmtId="164" fontId="2" fillId="2" borderId="20" xfId="0" applyNumberFormat="1" applyFont="1" applyFill="1" applyBorder="1" applyAlignment="1">
      <alignment vertical="center" wrapText="1"/>
    </xf>
    <xf numFmtId="164" fontId="2" fillId="2" borderId="21" xfId="0" applyNumberFormat="1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vertical="center" wrapText="1"/>
    </xf>
    <xf numFmtId="164" fontId="2" fillId="2" borderId="11" xfId="0" applyNumberFormat="1" applyFont="1" applyFill="1" applyBorder="1" applyAlignment="1">
      <alignment vertical="center" wrapText="1"/>
    </xf>
    <xf numFmtId="164" fontId="2" fillId="2" borderId="22" xfId="0" applyNumberFormat="1" applyFont="1" applyFill="1" applyBorder="1" applyAlignment="1">
      <alignment vertical="center" wrapText="1"/>
    </xf>
    <xf numFmtId="164" fontId="2" fillId="2" borderId="23" xfId="0" applyNumberFormat="1" applyFont="1" applyFill="1" applyBorder="1" applyAlignment="1">
      <alignment vertical="center" wrapText="1"/>
    </xf>
    <xf numFmtId="164" fontId="2" fillId="2" borderId="24" xfId="0" applyNumberFormat="1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164" fontId="2" fillId="2" borderId="30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3" borderId="54" xfId="0" applyNumberFormat="1" applyFont="1" applyFill="1" applyBorder="1" applyAlignment="1">
      <alignment vertical="center" wrapText="1"/>
    </xf>
    <xf numFmtId="164" fontId="2" fillId="2" borderId="55" xfId="0" applyNumberFormat="1" applyFont="1" applyFill="1" applyBorder="1" applyAlignment="1">
      <alignment vertical="center" wrapText="1"/>
    </xf>
    <xf numFmtId="164" fontId="2" fillId="2" borderId="56" xfId="0" applyNumberFormat="1" applyFont="1" applyFill="1" applyBorder="1" applyAlignment="1">
      <alignment vertical="center" wrapText="1"/>
    </xf>
    <xf numFmtId="164" fontId="2" fillId="3" borderId="57" xfId="0" applyNumberFormat="1" applyFont="1" applyFill="1" applyBorder="1" applyAlignment="1">
      <alignment vertical="center" wrapText="1"/>
    </xf>
    <xf numFmtId="164" fontId="2" fillId="3" borderId="58" xfId="0" applyNumberFormat="1" applyFont="1" applyFill="1" applyBorder="1" applyAlignment="1">
      <alignment vertical="center" wrapText="1"/>
    </xf>
    <xf numFmtId="164" fontId="2" fillId="2" borderId="57" xfId="0" applyNumberFormat="1" applyFont="1" applyFill="1" applyBorder="1" applyAlignment="1">
      <alignment vertical="center" wrapText="1"/>
    </xf>
    <xf numFmtId="164" fontId="2" fillId="2" borderId="59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164" fontId="2" fillId="2" borderId="4" xfId="0" applyNumberFormat="1" applyFont="1" applyFill="1" applyBorder="1" applyAlignment="1">
      <alignment horizontal="right"/>
    </xf>
    <xf numFmtId="164" fontId="2" fillId="2" borderId="25" xfId="0" applyNumberFormat="1" applyFont="1" applyFill="1" applyBorder="1" applyAlignment="1">
      <alignment horizontal="right"/>
    </xf>
    <xf numFmtId="164" fontId="2" fillId="2" borderId="27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1" fillId="6" borderId="5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1" fillId="0" borderId="60" xfId="0" applyFont="1" applyBorder="1" applyAlignment="1">
      <alignment horizontal="left" wrapText="1"/>
    </xf>
    <xf numFmtId="0" fontId="2" fillId="2" borderId="48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0"/>
  <sheetViews>
    <sheetView tabSelected="1" workbookViewId="0" topLeftCell="IA2">
      <pane xSplit="5025" ySplit="1665" topLeftCell="F19" activePane="bottomRight" state="split"/>
      <selection pane="topLeft" activeCell="G159" sqref="G159"/>
      <selection pane="topRight" activeCell="K1" sqref="H15"/>
      <selection pane="bottomLeft" activeCell="A178" sqref="A178:IV178"/>
      <selection pane="bottomRight" activeCell="F1" sqref="F1"/>
    </sheetView>
  </sheetViews>
  <sheetFormatPr defaultColWidth="9.00390625" defaultRowHeight="12.75"/>
  <cols>
    <col min="1" max="1" width="3.00390625" style="1" customWidth="1"/>
    <col min="2" max="2" width="37.375" style="1" customWidth="1"/>
    <col min="3" max="5" width="7.875" style="1" bestFit="1" customWidth="1"/>
    <col min="6" max="9" width="8.75390625" style="1" bestFit="1" customWidth="1"/>
    <col min="10" max="10" width="9.375" style="1" customWidth="1"/>
    <col min="11" max="12" width="8.75390625" style="1" bestFit="1" customWidth="1"/>
    <col min="13" max="13" width="9.625" style="1" customWidth="1"/>
    <col min="14" max="14" width="9.125" style="1" customWidth="1"/>
    <col min="15" max="22" width="8.75390625" style="1" bestFit="1" customWidth="1"/>
    <col min="23" max="23" width="8.375" style="1" bestFit="1" customWidth="1"/>
    <col min="24" max="26" width="9.625" style="2" bestFit="1" customWidth="1"/>
    <col min="27" max="16384" width="9.125" style="1" customWidth="1"/>
  </cols>
  <sheetData>
    <row r="1" spans="11:14" ht="36" customHeight="1" thickBot="1">
      <c r="K1" s="314" t="s">
        <v>451</v>
      </c>
      <c r="L1" s="314"/>
      <c r="M1" s="314"/>
      <c r="N1" s="314"/>
    </row>
    <row r="2" spans="1:26" s="3" customFormat="1" ht="16.5" customHeight="1" thickTop="1">
      <c r="A2" s="315" t="s">
        <v>0</v>
      </c>
      <c r="B2" s="318" t="s">
        <v>1</v>
      </c>
      <c r="C2" s="321" t="s">
        <v>2</v>
      </c>
      <c r="D2" s="322"/>
      <c r="E2" s="323"/>
      <c r="F2" s="324" t="s">
        <v>3</v>
      </c>
      <c r="G2" s="322"/>
      <c r="H2" s="325"/>
      <c r="I2" s="321" t="s">
        <v>4</v>
      </c>
      <c r="J2" s="322"/>
      <c r="K2" s="323"/>
      <c r="L2" s="324" t="s">
        <v>5</v>
      </c>
      <c r="M2" s="322"/>
      <c r="N2" s="323"/>
      <c r="O2" s="324" t="s">
        <v>6</v>
      </c>
      <c r="P2" s="322"/>
      <c r="Q2" s="325"/>
      <c r="R2" s="321" t="s">
        <v>7</v>
      </c>
      <c r="S2" s="322"/>
      <c r="T2" s="325"/>
      <c r="U2" s="321" t="s">
        <v>8</v>
      </c>
      <c r="V2" s="322"/>
      <c r="W2" s="325"/>
      <c r="X2" s="321" t="s">
        <v>9</v>
      </c>
      <c r="Y2" s="322"/>
      <c r="Z2" s="323"/>
    </row>
    <row r="3" spans="1:26" s="3" customFormat="1" ht="15.75" customHeight="1" thickBot="1">
      <c r="A3" s="316"/>
      <c r="B3" s="319"/>
      <c r="C3" s="326" t="s">
        <v>10</v>
      </c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8"/>
      <c r="O3" s="329" t="s">
        <v>10</v>
      </c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1"/>
    </row>
    <row r="4" spans="1:26" s="3" customFormat="1" ht="25.5" thickBot="1" thickTop="1">
      <c r="A4" s="317"/>
      <c r="B4" s="320"/>
      <c r="C4" s="4" t="s">
        <v>11</v>
      </c>
      <c r="D4" s="5" t="s">
        <v>12</v>
      </c>
      <c r="E4" s="6" t="s">
        <v>13</v>
      </c>
      <c r="F4" s="4" t="s">
        <v>11</v>
      </c>
      <c r="G4" s="5" t="s">
        <v>12</v>
      </c>
      <c r="H4" s="7" t="s">
        <v>14</v>
      </c>
      <c r="I4" s="4" t="s">
        <v>11</v>
      </c>
      <c r="J4" s="5" t="s">
        <v>12</v>
      </c>
      <c r="K4" s="8" t="s">
        <v>14</v>
      </c>
      <c r="L4" s="9" t="s">
        <v>11</v>
      </c>
      <c r="M4" s="5" t="s">
        <v>12</v>
      </c>
      <c r="N4" s="8" t="s">
        <v>14</v>
      </c>
      <c r="O4" s="9" t="s">
        <v>11</v>
      </c>
      <c r="P4" s="290" t="s">
        <v>12</v>
      </c>
      <c r="Q4" s="7" t="s">
        <v>14</v>
      </c>
      <c r="R4" s="9" t="s">
        <v>11</v>
      </c>
      <c r="S4" s="290" t="s">
        <v>12</v>
      </c>
      <c r="T4" s="291" t="s">
        <v>14</v>
      </c>
      <c r="U4" s="9" t="s">
        <v>11</v>
      </c>
      <c r="V4" s="290" t="s">
        <v>12</v>
      </c>
      <c r="W4" s="291" t="s">
        <v>14</v>
      </c>
      <c r="X4" s="292" t="s">
        <v>11</v>
      </c>
      <c r="Y4" s="293" t="s">
        <v>12</v>
      </c>
      <c r="Z4" s="294" t="s">
        <v>14</v>
      </c>
    </row>
    <row r="5" spans="1:26" ht="12.75" thickTop="1">
      <c r="A5" s="146" t="s">
        <v>15</v>
      </c>
      <c r="B5" s="151" t="s">
        <v>16</v>
      </c>
      <c r="C5" s="73">
        <v>19.52</v>
      </c>
      <c r="D5" s="74">
        <v>19.52</v>
      </c>
      <c r="E5" s="75">
        <v>0</v>
      </c>
      <c r="F5" s="76">
        <v>0</v>
      </c>
      <c r="G5" s="74">
        <v>0</v>
      </c>
      <c r="H5" s="77">
        <v>0</v>
      </c>
      <c r="I5" s="73">
        <v>0</v>
      </c>
      <c r="J5" s="74">
        <v>0</v>
      </c>
      <c r="K5" s="75">
        <v>0</v>
      </c>
      <c r="L5" s="76">
        <v>0</v>
      </c>
      <c r="M5" s="74">
        <v>0</v>
      </c>
      <c r="N5" s="131">
        <v>0</v>
      </c>
      <c r="O5" s="73">
        <v>0</v>
      </c>
      <c r="P5" s="74">
        <v>0</v>
      </c>
      <c r="Q5" s="75">
        <v>0</v>
      </c>
      <c r="R5" s="76">
        <v>0</v>
      </c>
      <c r="S5" s="74">
        <v>0</v>
      </c>
      <c r="T5" s="77">
        <v>0</v>
      </c>
      <c r="U5" s="73">
        <v>0</v>
      </c>
      <c r="V5" s="74">
        <v>0</v>
      </c>
      <c r="W5" s="75">
        <v>0</v>
      </c>
      <c r="X5" s="295">
        <f>SUM(U5,R5,O5,L5,I5,F5,C5)</f>
        <v>19.52</v>
      </c>
      <c r="Y5" s="79">
        <f aca="true" t="shared" si="0" ref="Y5:Z20">SUM(V5,S5,P5,M5,J5,G5,D5)</f>
        <v>19.52</v>
      </c>
      <c r="Z5" s="298">
        <f t="shared" si="0"/>
        <v>0</v>
      </c>
    </row>
    <row r="6" spans="1:26" ht="24">
      <c r="A6" s="147" t="s">
        <v>17</v>
      </c>
      <c r="B6" s="142" t="s">
        <v>18</v>
      </c>
      <c r="C6" s="81">
        <v>16.404</v>
      </c>
      <c r="D6" s="82">
        <v>16.404</v>
      </c>
      <c r="E6" s="83">
        <v>0</v>
      </c>
      <c r="F6" s="84">
        <v>0</v>
      </c>
      <c r="G6" s="82">
        <v>0</v>
      </c>
      <c r="H6" s="85">
        <v>0</v>
      </c>
      <c r="I6" s="81">
        <v>0</v>
      </c>
      <c r="J6" s="82">
        <v>0</v>
      </c>
      <c r="K6" s="83">
        <v>0</v>
      </c>
      <c r="L6" s="84">
        <v>0</v>
      </c>
      <c r="M6" s="82">
        <v>0</v>
      </c>
      <c r="N6" s="83">
        <v>0</v>
      </c>
      <c r="O6" s="81">
        <v>0</v>
      </c>
      <c r="P6" s="82">
        <v>0</v>
      </c>
      <c r="Q6" s="83">
        <v>0</v>
      </c>
      <c r="R6" s="84">
        <v>0</v>
      </c>
      <c r="S6" s="82">
        <v>0</v>
      </c>
      <c r="T6" s="85">
        <v>0</v>
      </c>
      <c r="U6" s="81">
        <v>0</v>
      </c>
      <c r="V6" s="82">
        <v>0</v>
      </c>
      <c r="W6" s="83">
        <v>0</v>
      </c>
      <c r="X6" s="295">
        <f aca="true" t="shared" si="1" ref="X6:Z27">SUM(U6,R6,O6,L6,I6,F6,C6)</f>
        <v>16.404</v>
      </c>
      <c r="Y6" s="79">
        <f t="shared" si="0"/>
        <v>16.404</v>
      </c>
      <c r="Z6" s="299">
        <f t="shared" si="0"/>
        <v>0</v>
      </c>
    </row>
    <row r="7" spans="1:26" ht="24">
      <c r="A7" s="147" t="s">
        <v>19</v>
      </c>
      <c r="B7" s="142" t="s">
        <v>406</v>
      </c>
      <c r="C7" s="81">
        <v>20</v>
      </c>
      <c r="D7" s="82">
        <v>20</v>
      </c>
      <c r="E7" s="83">
        <v>0</v>
      </c>
      <c r="F7" s="84">
        <v>0</v>
      </c>
      <c r="G7" s="82">
        <v>0</v>
      </c>
      <c r="H7" s="85">
        <v>0</v>
      </c>
      <c r="I7" s="81">
        <v>0</v>
      </c>
      <c r="J7" s="82">
        <v>0</v>
      </c>
      <c r="K7" s="83">
        <v>0</v>
      </c>
      <c r="L7" s="84">
        <v>0</v>
      </c>
      <c r="M7" s="82">
        <v>0</v>
      </c>
      <c r="N7" s="83">
        <v>0</v>
      </c>
      <c r="O7" s="81">
        <v>0</v>
      </c>
      <c r="P7" s="82">
        <v>0</v>
      </c>
      <c r="Q7" s="83">
        <v>0</v>
      </c>
      <c r="R7" s="84">
        <v>0</v>
      </c>
      <c r="S7" s="82">
        <v>0</v>
      </c>
      <c r="T7" s="85">
        <v>0</v>
      </c>
      <c r="U7" s="81">
        <v>0</v>
      </c>
      <c r="V7" s="82">
        <v>0</v>
      </c>
      <c r="W7" s="83">
        <v>0</v>
      </c>
      <c r="X7" s="295">
        <f t="shared" si="1"/>
        <v>20</v>
      </c>
      <c r="Y7" s="79">
        <f t="shared" si="0"/>
        <v>20</v>
      </c>
      <c r="Z7" s="299">
        <f t="shared" si="0"/>
        <v>0</v>
      </c>
    </row>
    <row r="8" spans="1:26" ht="24">
      <c r="A8" s="147" t="s">
        <v>20</v>
      </c>
      <c r="B8" s="142" t="s">
        <v>21</v>
      </c>
      <c r="C8" s="89">
        <v>0</v>
      </c>
      <c r="D8" s="90">
        <v>0</v>
      </c>
      <c r="E8" s="91">
        <v>0</v>
      </c>
      <c r="F8" s="92">
        <v>27</v>
      </c>
      <c r="G8" s="90">
        <v>27</v>
      </c>
      <c r="H8" s="93">
        <v>0</v>
      </c>
      <c r="I8" s="89">
        <v>0</v>
      </c>
      <c r="J8" s="90">
        <v>0</v>
      </c>
      <c r="K8" s="91">
        <v>0</v>
      </c>
      <c r="L8" s="92">
        <v>0</v>
      </c>
      <c r="M8" s="90">
        <v>0</v>
      </c>
      <c r="N8" s="91">
        <v>0</v>
      </c>
      <c r="O8" s="89">
        <v>0</v>
      </c>
      <c r="P8" s="90">
        <v>0</v>
      </c>
      <c r="Q8" s="91">
        <v>0</v>
      </c>
      <c r="R8" s="92">
        <v>0</v>
      </c>
      <c r="S8" s="90">
        <v>0</v>
      </c>
      <c r="T8" s="93">
        <v>0</v>
      </c>
      <c r="U8" s="89">
        <v>0</v>
      </c>
      <c r="V8" s="90">
        <v>0</v>
      </c>
      <c r="W8" s="91">
        <v>0</v>
      </c>
      <c r="X8" s="295">
        <f t="shared" si="1"/>
        <v>27</v>
      </c>
      <c r="Y8" s="79">
        <f t="shared" si="0"/>
        <v>27</v>
      </c>
      <c r="Z8" s="299">
        <f t="shared" si="0"/>
        <v>0</v>
      </c>
    </row>
    <row r="9" spans="1:26" ht="24">
      <c r="A9" s="147" t="s">
        <v>22</v>
      </c>
      <c r="B9" s="142" t="s">
        <v>23</v>
      </c>
      <c r="C9" s="81">
        <v>0</v>
      </c>
      <c r="D9" s="82">
        <v>0</v>
      </c>
      <c r="E9" s="83">
        <v>0</v>
      </c>
      <c r="F9" s="84">
        <v>0</v>
      </c>
      <c r="G9" s="82">
        <v>0</v>
      </c>
      <c r="H9" s="85">
        <v>0</v>
      </c>
      <c r="I9" s="81">
        <v>0</v>
      </c>
      <c r="J9" s="82">
        <v>0</v>
      </c>
      <c r="K9" s="83">
        <v>0</v>
      </c>
      <c r="L9" s="84">
        <v>0</v>
      </c>
      <c r="M9" s="82">
        <v>0</v>
      </c>
      <c r="N9" s="83">
        <v>0</v>
      </c>
      <c r="O9" s="81">
        <v>100</v>
      </c>
      <c r="P9" s="82">
        <v>90</v>
      </c>
      <c r="Q9" s="83">
        <v>10</v>
      </c>
      <c r="R9" s="84">
        <v>0</v>
      </c>
      <c r="S9" s="82">
        <v>0</v>
      </c>
      <c r="T9" s="85">
        <v>0</v>
      </c>
      <c r="U9" s="81">
        <v>0</v>
      </c>
      <c r="V9" s="82">
        <v>0</v>
      </c>
      <c r="W9" s="83">
        <v>0</v>
      </c>
      <c r="X9" s="295">
        <f t="shared" si="1"/>
        <v>100</v>
      </c>
      <c r="Y9" s="79">
        <f t="shared" si="0"/>
        <v>90</v>
      </c>
      <c r="Z9" s="299">
        <f t="shared" si="0"/>
        <v>10</v>
      </c>
    </row>
    <row r="10" spans="1:26" ht="24">
      <c r="A10" s="147" t="s">
        <v>24</v>
      </c>
      <c r="B10" s="142" t="s">
        <v>25</v>
      </c>
      <c r="C10" s="81">
        <v>0</v>
      </c>
      <c r="D10" s="82">
        <v>0</v>
      </c>
      <c r="E10" s="83">
        <v>0</v>
      </c>
      <c r="F10" s="84">
        <v>0</v>
      </c>
      <c r="G10" s="82">
        <v>0</v>
      </c>
      <c r="H10" s="85">
        <v>0</v>
      </c>
      <c r="I10" s="81">
        <v>0</v>
      </c>
      <c r="J10" s="82">
        <v>0</v>
      </c>
      <c r="K10" s="83">
        <v>0</v>
      </c>
      <c r="L10" s="84">
        <v>0</v>
      </c>
      <c r="M10" s="82">
        <v>0</v>
      </c>
      <c r="N10" s="83">
        <v>0</v>
      </c>
      <c r="O10" s="81">
        <v>0</v>
      </c>
      <c r="P10" s="82">
        <v>0</v>
      </c>
      <c r="Q10" s="83">
        <v>0</v>
      </c>
      <c r="R10" s="84">
        <v>100</v>
      </c>
      <c r="S10" s="82">
        <v>90</v>
      </c>
      <c r="T10" s="85">
        <v>10</v>
      </c>
      <c r="U10" s="81">
        <v>0</v>
      </c>
      <c r="V10" s="82">
        <v>0</v>
      </c>
      <c r="W10" s="83">
        <v>0</v>
      </c>
      <c r="X10" s="295">
        <f t="shared" si="1"/>
        <v>100</v>
      </c>
      <c r="Y10" s="79">
        <f t="shared" si="0"/>
        <v>90</v>
      </c>
      <c r="Z10" s="299">
        <f t="shared" si="0"/>
        <v>10</v>
      </c>
    </row>
    <row r="11" spans="1:26" ht="12">
      <c r="A11" s="147" t="s">
        <v>26</v>
      </c>
      <c r="B11" s="152" t="s">
        <v>27</v>
      </c>
      <c r="C11" s="81">
        <v>31</v>
      </c>
      <c r="D11" s="82">
        <v>31</v>
      </c>
      <c r="E11" s="83">
        <v>0</v>
      </c>
      <c r="F11" s="84">
        <v>48</v>
      </c>
      <c r="G11" s="82">
        <v>48</v>
      </c>
      <c r="H11" s="85">
        <v>0</v>
      </c>
      <c r="I11" s="81">
        <v>32.08</v>
      </c>
      <c r="J11" s="82">
        <v>32.08</v>
      </c>
      <c r="K11" s="83">
        <v>0</v>
      </c>
      <c r="L11" s="84">
        <v>0</v>
      </c>
      <c r="M11" s="82">
        <v>0</v>
      </c>
      <c r="N11" s="83">
        <v>0</v>
      </c>
      <c r="O11" s="81">
        <v>0</v>
      </c>
      <c r="P11" s="82">
        <v>0</v>
      </c>
      <c r="Q11" s="83">
        <v>0</v>
      </c>
      <c r="R11" s="84">
        <v>0</v>
      </c>
      <c r="S11" s="82">
        <v>0</v>
      </c>
      <c r="T11" s="85">
        <v>0</v>
      </c>
      <c r="U11" s="81">
        <v>100</v>
      </c>
      <c r="V11" s="82">
        <v>80</v>
      </c>
      <c r="W11" s="83">
        <v>20</v>
      </c>
      <c r="X11" s="295">
        <f t="shared" si="1"/>
        <v>211.07999999999998</v>
      </c>
      <c r="Y11" s="79">
        <f t="shared" si="0"/>
        <v>191.07999999999998</v>
      </c>
      <c r="Z11" s="299">
        <f t="shared" si="0"/>
        <v>20</v>
      </c>
    </row>
    <row r="12" spans="1:26" ht="51.75" customHeight="1">
      <c r="A12" s="147" t="s">
        <v>28</v>
      </c>
      <c r="B12" s="142" t="s">
        <v>407</v>
      </c>
      <c r="C12" s="81">
        <v>0</v>
      </c>
      <c r="D12" s="82">
        <v>0</v>
      </c>
      <c r="E12" s="83">
        <v>0</v>
      </c>
      <c r="F12" s="84">
        <v>50</v>
      </c>
      <c r="G12" s="82">
        <v>50</v>
      </c>
      <c r="H12" s="85">
        <v>0</v>
      </c>
      <c r="I12" s="81">
        <v>0</v>
      </c>
      <c r="J12" s="82">
        <v>0</v>
      </c>
      <c r="K12" s="83">
        <v>0</v>
      </c>
      <c r="L12" s="84">
        <v>0</v>
      </c>
      <c r="M12" s="82">
        <v>0</v>
      </c>
      <c r="N12" s="83">
        <v>0</v>
      </c>
      <c r="O12" s="81">
        <v>0</v>
      </c>
      <c r="P12" s="82">
        <v>0</v>
      </c>
      <c r="Q12" s="83">
        <v>0</v>
      </c>
      <c r="R12" s="84">
        <v>30</v>
      </c>
      <c r="S12" s="82">
        <v>20</v>
      </c>
      <c r="T12" s="85">
        <v>10</v>
      </c>
      <c r="U12" s="81">
        <v>0</v>
      </c>
      <c r="V12" s="82">
        <v>0</v>
      </c>
      <c r="W12" s="83">
        <v>0</v>
      </c>
      <c r="X12" s="295">
        <f t="shared" si="1"/>
        <v>80</v>
      </c>
      <c r="Y12" s="79">
        <f t="shared" si="0"/>
        <v>70</v>
      </c>
      <c r="Z12" s="299">
        <f t="shared" si="0"/>
        <v>10</v>
      </c>
    </row>
    <row r="13" spans="1:26" ht="36">
      <c r="A13" s="147" t="s">
        <v>29</v>
      </c>
      <c r="B13" s="142" t="s">
        <v>30</v>
      </c>
      <c r="C13" s="81">
        <v>0</v>
      </c>
      <c r="D13" s="82">
        <v>0</v>
      </c>
      <c r="E13" s="83">
        <v>0</v>
      </c>
      <c r="F13" s="84">
        <v>0</v>
      </c>
      <c r="G13" s="82">
        <v>0</v>
      </c>
      <c r="H13" s="85">
        <v>0</v>
      </c>
      <c r="I13" s="81">
        <v>0</v>
      </c>
      <c r="J13" s="82">
        <v>0</v>
      </c>
      <c r="K13" s="83">
        <v>0</v>
      </c>
      <c r="L13" s="84">
        <v>0</v>
      </c>
      <c r="M13" s="82">
        <v>0</v>
      </c>
      <c r="N13" s="83">
        <v>0</v>
      </c>
      <c r="O13" s="81">
        <v>0</v>
      </c>
      <c r="P13" s="82">
        <v>0</v>
      </c>
      <c r="Q13" s="83">
        <v>0</v>
      </c>
      <c r="R13" s="84">
        <v>0</v>
      </c>
      <c r="S13" s="82">
        <v>0</v>
      </c>
      <c r="T13" s="85">
        <v>0</v>
      </c>
      <c r="U13" s="81">
        <v>80</v>
      </c>
      <c r="V13" s="82">
        <v>50</v>
      </c>
      <c r="W13" s="83">
        <v>30</v>
      </c>
      <c r="X13" s="295">
        <f t="shared" si="1"/>
        <v>80</v>
      </c>
      <c r="Y13" s="79">
        <f t="shared" si="0"/>
        <v>50</v>
      </c>
      <c r="Z13" s="299">
        <f t="shared" si="0"/>
        <v>30</v>
      </c>
    </row>
    <row r="14" spans="1:26" ht="24">
      <c r="A14" s="147" t="s">
        <v>31</v>
      </c>
      <c r="B14" s="142" t="s">
        <v>32</v>
      </c>
      <c r="C14" s="81">
        <v>0</v>
      </c>
      <c r="D14" s="82">
        <v>0</v>
      </c>
      <c r="E14" s="83">
        <v>0</v>
      </c>
      <c r="F14" s="84">
        <v>0</v>
      </c>
      <c r="G14" s="82">
        <v>0</v>
      </c>
      <c r="H14" s="85">
        <v>0</v>
      </c>
      <c r="I14" s="81">
        <v>0</v>
      </c>
      <c r="J14" s="82">
        <v>0</v>
      </c>
      <c r="K14" s="83">
        <v>0</v>
      </c>
      <c r="L14" s="84">
        <v>0</v>
      </c>
      <c r="M14" s="82">
        <v>0</v>
      </c>
      <c r="N14" s="83">
        <v>0</v>
      </c>
      <c r="O14" s="81">
        <v>30</v>
      </c>
      <c r="P14" s="82">
        <v>20</v>
      </c>
      <c r="Q14" s="83">
        <v>10</v>
      </c>
      <c r="R14" s="84">
        <v>0</v>
      </c>
      <c r="S14" s="82">
        <v>0</v>
      </c>
      <c r="T14" s="85">
        <v>0</v>
      </c>
      <c r="U14" s="81">
        <v>0</v>
      </c>
      <c r="V14" s="82">
        <v>0</v>
      </c>
      <c r="W14" s="83">
        <v>0</v>
      </c>
      <c r="X14" s="295">
        <f t="shared" si="1"/>
        <v>30</v>
      </c>
      <c r="Y14" s="79">
        <f t="shared" si="0"/>
        <v>20</v>
      </c>
      <c r="Z14" s="299">
        <f t="shared" si="0"/>
        <v>10</v>
      </c>
    </row>
    <row r="15" spans="1:26" ht="48">
      <c r="A15" s="147" t="s">
        <v>33</v>
      </c>
      <c r="B15" s="142" t="s">
        <v>34</v>
      </c>
      <c r="C15" s="81">
        <v>0</v>
      </c>
      <c r="D15" s="82">
        <v>0</v>
      </c>
      <c r="E15" s="83">
        <v>0</v>
      </c>
      <c r="F15" s="84">
        <v>14</v>
      </c>
      <c r="G15" s="82">
        <v>14</v>
      </c>
      <c r="H15" s="85">
        <v>0</v>
      </c>
      <c r="I15" s="81">
        <v>0</v>
      </c>
      <c r="J15" s="82">
        <v>0</v>
      </c>
      <c r="K15" s="83">
        <v>0</v>
      </c>
      <c r="L15" s="84">
        <v>0</v>
      </c>
      <c r="M15" s="82">
        <v>0</v>
      </c>
      <c r="N15" s="83">
        <v>0</v>
      </c>
      <c r="O15" s="81">
        <v>0</v>
      </c>
      <c r="P15" s="82">
        <v>0</v>
      </c>
      <c r="Q15" s="83">
        <v>0</v>
      </c>
      <c r="R15" s="84">
        <v>0</v>
      </c>
      <c r="S15" s="82">
        <v>0</v>
      </c>
      <c r="T15" s="85">
        <v>0</v>
      </c>
      <c r="U15" s="81">
        <v>0</v>
      </c>
      <c r="V15" s="82">
        <v>0</v>
      </c>
      <c r="W15" s="83">
        <v>0</v>
      </c>
      <c r="X15" s="295">
        <f t="shared" si="1"/>
        <v>14</v>
      </c>
      <c r="Y15" s="79">
        <f t="shared" si="0"/>
        <v>14</v>
      </c>
      <c r="Z15" s="299">
        <f t="shared" si="0"/>
        <v>0</v>
      </c>
    </row>
    <row r="16" spans="1:26" ht="24">
      <c r="A16" s="147" t="s">
        <v>35</v>
      </c>
      <c r="B16" s="142" t="s">
        <v>36</v>
      </c>
      <c r="C16" s="81">
        <v>0</v>
      </c>
      <c r="D16" s="82">
        <v>0</v>
      </c>
      <c r="E16" s="83">
        <v>0</v>
      </c>
      <c r="F16" s="84">
        <v>0</v>
      </c>
      <c r="G16" s="82">
        <v>0</v>
      </c>
      <c r="H16" s="85">
        <v>0</v>
      </c>
      <c r="I16" s="81">
        <v>0</v>
      </c>
      <c r="J16" s="82">
        <v>0</v>
      </c>
      <c r="K16" s="83">
        <v>0</v>
      </c>
      <c r="L16" s="84">
        <v>0</v>
      </c>
      <c r="M16" s="82">
        <v>0</v>
      </c>
      <c r="N16" s="83">
        <v>0</v>
      </c>
      <c r="O16" s="81">
        <v>0</v>
      </c>
      <c r="P16" s="82">
        <v>0</v>
      </c>
      <c r="Q16" s="83">
        <v>0</v>
      </c>
      <c r="R16" s="84">
        <v>0</v>
      </c>
      <c r="S16" s="82">
        <v>0</v>
      </c>
      <c r="T16" s="85">
        <v>0</v>
      </c>
      <c r="U16" s="81">
        <v>100</v>
      </c>
      <c r="V16" s="82">
        <v>60</v>
      </c>
      <c r="W16" s="83">
        <v>40</v>
      </c>
      <c r="X16" s="295">
        <f t="shared" si="1"/>
        <v>100</v>
      </c>
      <c r="Y16" s="79">
        <f t="shared" si="0"/>
        <v>60</v>
      </c>
      <c r="Z16" s="299">
        <f t="shared" si="0"/>
        <v>40</v>
      </c>
    </row>
    <row r="17" spans="1:26" ht="24">
      <c r="A17" s="147" t="s">
        <v>37</v>
      </c>
      <c r="B17" s="142" t="s">
        <v>38</v>
      </c>
      <c r="C17" s="94">
        <v>0</v>
      </c>
      <c r="D17" s="95">
        <v>0</v>
      </c>
      <c r="E17" s="96">
        <v>0</v>
      </c>
      <c r="F17" s="97">
        <v>0</v>
      </c>
      <c r="G17" s="95">
        <v>0</v>
      </c>
      <c r="H17" s="98">
        <v>0</v>
      </c>
      <c r="I17" s="94">
        <v>12.83</v>
      </c>
      <c r="J17" s="95">
        <v>12.83</v>
      </c>
      <c r="K17" s="96">
        <v>0</v>
      </c>
      <c r="L17" s="97">
        <v>0</v>
      </c>
      <c r="M17" s="95">
        <v>0</v>
      </c>
      <c r="N17" s="96">
        <v>0</v>
      </c>
      <c r="O17" s="94">
        <v>0</v>
      </c>
      <c r="P17" s="95">
        <v>0</v>
      </c>
      <c r="Q17" s="96">
        <v>0</v>
      </c>
      <c r="R17" s="97">
        <v>0</v>
      </c>
      <c r="S17" s="95">
        <v>0</v>
      </c>
      <c r="T17" s="98">
        <v>0</v>
      </c>
      <c r="U17" s="94">
        <v>0</v>
      </c>
      <c r="V17" s="95">
        <v>0</v>
      </c>
      <c r="W17" s="96">
        <v>0</v>
      </c>
      <c r="X17" s="295">
        <f t="shared" si="1"/>
        <v>12.83</v>
      </c>
      <c r="Y17" s="79">
        <f t="shared" si="0"/>
        <v>12.83</v>
      </c>
      <c r="Z17" s="299">
        <f t="shared" si="0"/>
        <v>0</v>
      </c>
    </row>
    <row r="18" spans="1:26" ht="23.25" customHeight="1">
      <c r="A18" s="147" t="s">
        <v>39</v>
      </c>
      <c r="B18" s="142" t="s">
        <v>408</v>
      </c>
      <c r="C18" s="94">
        <v>0</v>
      </c>
      <c r="D18" s="95">
        <v>0</v>
      </c>
      <c r="E18" s="96">
        <v>0</v>
      </c>
      <c r="F18" s="97">
        <v>17</v>
      </c>
      <c r="G18" s="95">
        <v>17</v>
      </c>
      <c r="H18" s="98">
        <v>0</v>
      </c>
      <c r="I18" s="94">
        <v>0</v>
      </c>
      <c r="J18" s="95">
        <v>0</v>
      </c>
      <c r="K18" s="96">
        <v>0</v>
      </c>
      <c r="L18" s="97">
        <v>0</v>
      </c>
      <c r="M18" s="95">
        <v>0</v>
      </c>
      <c r="N18" s="96">
        <v>0</v>
      </c>
      <c r="O18" s="94">
        <v>0</v>
      </c>
      <c r="P18" s="95">
        <v>0</v>
      </c>
      <c r="Q18" s="96">
        <v>0</v>
      </c>
      <c r="R18" s="97">
        <v>0</v>
      </c>
      <c r="S18" s="95">
        <v>0</v>
      </c>
      <c r="T18" s="98">
        <v>0</v>
      </c>
      <c r="U18" s="94">
        <v>0</v>
      </c>
      <c r="V18" s="95">
        <v>0</v>
      </c>
      <c r="W18" s="96">
        <v>0</v>
      </c>
      <c r="X18" s="295">
        <f t="shared" si="1"/>
        <v>17</v>
      </c>
      <c r="Y18" s="79">
        <f t="shared" si="0"/>
        <v>17</v>
      </c>
      <c r="Z18" s="299">
        <f t="shared" si="0"/>
        <v>0</v>
      </c>
    </row>
    <row r="19" spans="1:26" ht="36">
      <c r="A19" s="147" t="s">
        <v>40</v>
      </c>
      <c r="B19" s="142" t="s">
        <v>41</v>
      </c>
      <c r="C19" s="94">
        <v>0</v>
      </c>
      <c r="D19" s="95">
        <v>0</v>
      </c>
      <c r="E19" s="96">
        <v>0</v>
      </c>
      <c r="F19" s="97">
        <v>5</v>
      </c>
      <c r="G19" s="95">
        <v>5</v>
      </c>
      <c r="H19" s="98">
        <v>0</v>
      </c>
      <c r="I19" s="94">
        <v>0</v>
      </c>
      <c r="J19" s="95">
        <v>0</v>
      </c>
      <c r="K19" s="96">
        <v>0</v>
      </c>
      <c r="L19" s="97">
        <v>0</v>
      </c>
      <c r="M19" s="95">
        <v>0</v>
      </c>
      <c r="N19" s="96">
        <v>0</v>
      </c>
      <c r="O19" s="94">
        <v>0</v>
      </c>
      <c r="P19" s="95">
        <v>0</v>
      </c>
      <c r="Q19" s="96">
        <v>0</v>
      </c>
      <c r="R19" s="97">
        <v>0</v>
      </c>
      <c r="S19" s="95">
        <v>0</v>
      </c>
      <c r="T19" s="98">
        <v>0</v>
      </c>
      <c r="U19" s="94">
        <v>0</v>
      </c>
      <c r="V19" s="95">
        <v>0</v>
      </c>
      <c r="W19" s="96">
        <v>0</v>
      </c>
      <c r="X19" s="295">
        <f t="shared" si="1"/>
        <v>5</v>
      </c>
      <c r="Y19" s="79">
        <f t="shared" si="0"/>
        <v>5</v>
      </c>
      <c r="Z19" s="299">
        <f t="shared" si="0"/>
        <v>0</v>
      </c>
    </row>
    <row r="20" spans="1:26" ht="36">
      <c r="A20" s="147" t="s">
        <v>42</v>
      </c>
      <c r="B20" s="142" t="s">
        <v>43</v>
      </c>
      <c r="C20" s="94">
        <v>0</v>
      </c>
      <c r="D20" s="95">
        <v>0</v>
      </c>
      <c r="E20" s="96">
        <v>0</v>
      </c>
      <c r="F20" s="97">
        <v>0</v>
      </c>
      <c r="G20" s="95">
        <v>0</v>
      </c>
      <c r="H20" s="98">
        <v>0</v>
      </c>
      <c r="I20" s="94">
        <v>0</v>
      </c>
      <c r="J20" s="95">
        <v>0</v>
      </c>
      <c r="K20" s="96">
        <v>0</v>
      </c>
      <c r="L20" s="97">
        <v>0</v>
      </c>
      <c r="M20" s="95">
        <v>0</v>
      </c>
      <c r="N20" s="96">
        <v>0</v>
      </c>
      <c r="O20" s="94">
        <v>15</v>
      </c>
      <c r="P20" s="95">
        <v>10</v>
      </c>
      <c r="Q20" s="96">
        <v>5</v>
      </c>
      <c r="R20" s="97">
        <v>0</v>
      </c>
      <c r="S20" s="95">
        <v>0</v>
      </c>
      <c r="T20" s="98">
        <v>0</v>
      </c>
      <c r="U20" s="94">
        <v>0</v>
      </c>
      <c r="V20" s="95">
        <v>0</v>
      </c>
      <c r="W20" s="96">
        <v>0</v>
      </c>
      <c r="X20" s="295">
        <f t="shared" si="1"/>
        <v>15</v>
      </c>
      <c r="Y20" s="79">
        <f t="shared" si="0"/>
        <v>10</v>
      </c>
      <c r="Z20" s="299">
        <f t="shared" si="0"/>
        <v>5</v>
      </c>
    </row>
    <row r="21" spans="1:26" ht="12">
      <c r="A21" s="147" t="s">
        <v>44</v>
      </c>
      <c r="B21" s="142" t="s">
        <v>45</v>
      </c>
      <c r="C21" s="94">
        <v>0</v>
      </c>
      <c r="D21" s="95">
        <v>0</v>
      </c>
      <c r="E21" s="96">
        <v>0</v>
      </c>
      <c r="F21" s="97">
        <v>0</v>
      </c>
      <c r="G21" s="95">
        <v>0</v>
      </c>
      <c r="H21" s="98">
        <v>0</v>
      </c>
      <c r="I21" s="94">
        <v>0</v>
      </c>
      <c r="J21" s="95">
        <v>0</v>
      </c>
      <c r="K21" s="96">
        <v>0</v>
      </c>
      <c r="L21" s="97">
        <v>0</v>
      </c>
      <c r="M21" s="95">
        <v>0</v>
      </c>
      <c r="N21" s="96">
        <v>0</v>
      </c>
      <c r="O21" s="94">
        <v>0</v>
      </c>
      <c r="P21" s="95">
        <v>0</v>
      </c>
      <c r="Q21" s="96">
        <v>0</v>
      </c>
      <c r="R21" s="97">
        <v>0</v>
      </c>
      <c r="S21" s="95">
        <v>0</v>
      </c>
      <c r="T21" s="98">
        <v>0</v>
      </c>
      <c r="U21" s="94">
        <v>40</v>
      </c>
      <c r="V21" s="95">
        <v>30</v>
      </c>
      <c r="W21" s="96">
        <v>10</v>
      </c>
      <c r="X21" s="295">
        <f t="shared" si="1"/>
        <v>40</v>
      </c>
      <c r="Y21" s="79">
        <f t="shared" si="1"/>
        <v>30</v>
      </c>
      <c r="Z21" s="299">
        <f t="shared" si="1"/>
        <v>10</v>
      </c>
    </row>
    <row r="22" spans="1:26" ht="24">
      <c r="A22" s="147" t="s">
        <v>156</v>
      </c>
      <c r="B22" s="142" t="s">
        <v>414</v>
      </c>
      <c r="C22" s="94">
        <v>0</v>
      </c>
      <c r="D22" s="95">
        <v>0</v>
      </c>
      <c r="E22" s="96">
        <v>0</v>
      </c>
      <c r="F22" s="97">
        <v>0</v>
      </c>
      <c r="G22" s="95">
        <v>0</v>
      </c>
      <c r="H22" s="98">
        <v>0</v>
      </c>
      <c r="I22" s="94">
        <v>6</v>
      </c>
      <c r="J22" s="95">
        <v>6</v>
      </c>
      <c r="K22" s="96">
        <v>0</v>
      </c>
      <c r="L22" s="97">
        <v>0</v>
      </c>
      <c r="M22" s="95">
        <v>0</v>
      </c>
      <c r="N22" s="96">
        <v>0</v>
      </c>
      <c r="O22" s="94">
        <v>0</v>
      </c>
      <c r="P22" s="95">
        <v>0</v>
      </c>
      <c r="Q22" s="96">
        <v>0</v>
      </c>
      <c r="R22" s="97">
        <v>0</v>
      </c>
      <c r="S22" s="95">
        <v>0</v>
      </c>
      <c r="T22" s="98">
        <v>0</v>
      </c>
      <c r="U22" s="94">
        <v>0</v>
      </c>
      <c r="V22" s="95">
        <v>0</v>
      </c>
      <c r="W22" s="96">
        <v>0</v>
      </c>
      <c r="X22" s="295">
        <f t="shared" si="1"/>
        <v>6</v>
      </c>
      <c r="Y22" s="79">
        <f t="shared" si="1"/>
        <v>6</v>
      </c>
      <c r="Z22" s="299">
        <f t="shared" si="1"/>
        <v>0</v>
      </c>
    </row>
    <row r="23" spans="1:26" ht="12">
      <c r="A23" s="147" t="s">
        <v>157</v>
      </c>
      <c r="B23" s="142" t="s">
        <v>46</v>
      </c>
      <c r="C23" s="94">
        <v>0</v>
      </c>
      <c r="D23" s="95">
        <v>0</v>
      </c>
      <c r="E23" s="96">
        <v>0</v>
      </c>
      <c r="F23" s="97">
        <v>0</v>
      </c>
      <c r="G23" s="95">
        <v>0</v>
      </c>
      <c r="H23" s="98">
        <v>0</v>
      </c>
      <c r="I23" s="94">
        <v>2.656</v>
      </c>
      <c r="J23" s="95">
        <v>2.656</v>
      </c>
      <c r="K23" s="96">
        <v>0</v>
      </c>
      <c r="L23" s="97">
        <v>4</v>
      </c>
      <c r="M23" s="95">
        <v>4</v>
      </c>
      <c r="N23" s="96">
        <v>0</v>
      </c>
      <c r="O23" s="94">
        <v>0</v>
      </c>
      <c r="P23" s="95">
        <v>0</v>
      </c>
      <c r="Q23" s="96">
        <v>0</v>
      </c>
      <c r="R23" s="97">
        <v>0</v>
      </c>
      <c r="S23" s="95">
        <v>0</v>
      </c>
      <c r="T23" s="98">
        <v>0</v>
      </c>
      <c r="U23" s="94">
        <v>0</v>
      </c>
      <c r="V23" s="95">
        <v>0</v>
      </c>
      <c r="W23" s="96">
        <v>0</v>
      </c>
      <c r="X23" s="295">
        <f t="shared" si="1"/>
        <v>6.656000000000001</v>
      </c>
      <c r="Y23" s="79">
        <f t="shared" si="1"/>
        <v>6.656000000000001</v>
      </c>
      <c r="Z23" s="299">
        <f t="shared" si="1"/>
        <v>0</v>
      </c>
    </row>
    <row r="24" spans="1:26" ht="18" customHeight="1">
      <c r="A24" s="147" t="s">
        <v>158</v>
      </c>
      <c r="B24" s="142" t="s">
        <v>47</v>
      </c>
      <c r="C24" s="94">
        <v>0</v>
      </c>
      <c r="D24" s="95">
        <v>0</v>
      </c>
      <c r="E24" s="96">
        <v>0</v>
      </c>
      <c r="F24" s="97">
        <v>0</v>
      </c>
      <c r="G24" s="95">
        <v>0</v>
      </c>
      <c r="H24" s="98">
        <v>0</v>
      </c>
      <c r="I24" s="94">
        <v>9.424</v>
      </c>
      <c r="J24" s="95">
        <v>9.424</v>
      </c>
      <c r="K24" s="96">
        <v>0</v>
      </c>
      <c r="L24" s="97">
        <v>0</v>
      </c>
      <c r="M24" s="95">
        <v>0</v>
      </c>
      <c r="N24" s="96">
        <v>0</v>
      </c>
      <c r="O24" s="94">
        <v>0</v>
      </c>
      <c r="P24" s="95">
        <v>0</v>
      </c>
      <c r="Q24" s="96">
        <v>0</v>
      </c>
      <c r="R24" s="97">
        <v>0</v>
      </c>
      <c r="S24" s="95">
        <v>0</v>
      </c>
      <c r="T24" s="98">
        <v>0</v>
      </c>
      <c r="U24" s="94">
        <v>0</v>
      </c>
      <c r="V24" s="95">
        <v>0</v>
      </c>
      <c r="W24" s="96">
        <v>0</v>
      </c>
      <c r="X24" s="295">
        <f t="shared" si="1"/>
        <v>9.424</v>
      </c>
      <c r="Y24" s="79">
        <f t="shared" si="1"/>
        <v>9.424</v>
      </c>
      <c r="Z24" s="299">
        <f t="shared" si="1"/>
        <v>0</v>
      </c>
    </row>
    <row r="25" spans="1:26" ht="13.5" customHeight="1">
      <c r="A25" s="147" t="s">
        <v>159</v>
      </c>
      <c r="B25" s="142" t="s">
        <v>48</v>
      </c>
      <c r="C25" s="94">
        <v>0</v>
      </c>
      <c r="D25" s="95">
        <v>0</v>
      </c>
      <c r="E25" s="96">
        <v>0</v>
      </c>
      <c r="F25" s="97">
        <v>0</v>
      </c>
      <c r="G25" s="95">
        <v>0</v>
      </c>
      <c r="H25" s="98">
        <v>0</v>
      </c>
      <c r="I25" s="94">
        <v>0</v>
      </c>
      <c r="J25" s="95">
        <v>0</v>
      </c>
      <c r="K25" s="96">
        <v>0</v>
      </c>
      <c r="L25" s="97">
        <v>20</v>
      </c>
      <c r="M25" s="95">
        <v>20</v>
      </c>
      <c r="N25" s="96">
        <v>0</v>
      </c>
      <c r="O25" s="94">
        <v>0</v>
      </c>
      <c r="P25" s="95">
        <v>0</v>
      </c>
      <c r="Q25" s="96">
        <v>0</v>
      </c>
      <c r="R25" s="97">
        <v>0</v>
      </c>
      <c r="S25" s="95">
        <v>0</v>
      </c>
      <c r="T25" s="98">
        <v>0</v>
      </c>
      <c r="U25" s="94">
        <v>0</v>
      </c>
      <c r="V25" s="95">
        <v>0</v>
      </c>
      <c r="W25" s="96">
        <v>0</v>
      </c>
      <c r="X25" s="295">
        <f t="shared" si="1"/>
        <v>20</v>
      </c>
      <c r="Y25" s="79">
        <f t="shared" si="1"/>
        <v>20</v>
      </c>
      <c r="Z25" s="299">
        <f t="shared" si="1"/>
        <v>0</v>
      </c>
    </row>
    <row r="26" spans="1:26" ht="48">
      <c r="A26" s="147" t="s">
        <v>160</v>
      </c>
      <c r="B26" s="153" t="s">
        <v>413</v>
      </c>
      <c r="C26" s="99">
        <v>0</v>
      </c>
      <c r="D26" s="100">
        <v>0</v>
      </c>
      <c r="E26" s="101">
        <v>0</v>
      </c>
      <c r="F26" s="102">
        <v>0</v>
      </c>
      <c r="G26" s="100">
        <v>0</v>
      </c>
      <c r="H26" s="103">
        <v>0</v>
      </c>
      <c r="I26" s="99">
        <v>15.279</v>
      </c>
      <c r="J26" s="100">
        <v>15.279</v>
      </c>
      <c r="K26" s="101">
        <v>0</v>
      </c>
      <c r="L26" s="102">
        <v>0</v>
      </c>
      <c r="M26" s="100">
        <v>0</v>
      </c>
      <c r="N26" s="101">
        <v>0</v>
      </c>
      <c r="O26" s="99">
        <v>0</v>
      </c>
      <c r="P26" s="100">
        <v>0</v>
      </c>
      <c r="Q26" s="101">
        <v>0</v>
      </c>
      <c r="R26" s="102">
        <v>0</v>
      </c>
      <c r="S26" s="100">
        <v>0</v>
      </c>
      <c r="T26" s="103">
        <v>0</v>
      </c>
      <c r="U26" s="99">
        <v>0</v>
      </c>
      <c r="V26" s="100">
        <v>0</v>
      </c>
      <c r="W26" s="101">
        <v>0</v>
      </c>
      <c r="X26" s="295">
        <f t="shared" si="1"/>
        <v>15.279</v>
      </c>
      <c r="Y26" s="79">
        <f t="shared" si="1"/>
        <v>15.279</v>
      </c>
      <c r="Z26" s="299">
        <f t="shared" si="1"/>
        <v>0</v>
      </c>
    </row>
    <row r="27" spans="1:26" ht="17.25" customHeight="1" thickBot="1">
      <c r="A27" s="149" t="s">
        <v>161</v>
      </c>
      <c r="B27" s="153" t="s">
        <v>449</v>
      </c>
      <c r="C27" s="99">
        <v>0</v>
      </c>
      <c r="D27" s="100">
        <v>0</v>
      </c>
      <c r="E27" s="101">
        <v>0</v>
      </c>
      <c r="F27" s="102">
        <v>0</v>
      </c>
      <c r="G27" s="100">
        <v>0</v>
      </c>
      <c r="H27" s="103">
        <v>0</v>
      </c>
      <c r="I27" s="99">
        <v>15.372</v>
      </c>
      <c r="J27" s="100">
        <v>15.372</v>
      </c>
      <c r="K27" s="101">
        <v>0</v>
      </c>
      <c r="L27" s="102">
        <v>0</v>
      </c>
      <c r="M27" s="100">
        <v>0</v>
      </c>
      <c r="N27" s="101">
        <v>0</v>
      </c>
      <c r="O27" s="99">
        <v>0</v>
      </c>
      <c r="P27" s="100">
        <v>0</v>
      </c>
      <c r="Q27" s="101">
        <v>0</v>
      </c>
      <c r="R27" s="102">
        <v>0</v>
      </c>
      <c r="S27" s="100">
        <v>0</v>
      </c>
      <c r="T27" s="103">
        <v>0</v>
      </c>
      <c r="U27" s="99">
        <v>0</v>
      </c>
      <c r="V27" s="100">
        <v>0</v>
      </c>
      <c r="W27" s="101">
        <v>0</v>
      </c>
      <c r="X27" s="295">
        <f t="shared" si="1"/>
        <v>15.372</v>
      </c>
      <c r="Y27" s="79">
        <f t="shared" si="1"/>
        <v>15.372</v>
      </c>
      <c r="Z27" s="299">
        <f t="shared" si="1"/>
        <v>0</v>
      </c>
    </row>
    <row r="28" spans="1:26" s="143" customFormat="1" ht="69" customHeight="1" thickTop="1">
      <c r="A28" s="148" t="s">
        <v>162</v>
      </c>
      <c r="B28" s="154" t="s">
        <v>415</v>
      </c>
      <c r="C28" s="157">
        <v>163.124</v>
      </c>
      <c r="D28" s="158">
        <v>163.124</v>
      </c>
      <c r="E28" s="159">
        <v>0</v>
      </c>
      <c r="F28" s="160">
        <v>238.741</v>
      </c>
      <c r="G28" s="158">
        <v>238.741</v>
      </c>
      <c r="H28" s="161">
        <v>0</v>
      </c>
      <c r="I28" s="157">
        <v>8.157</v>
      </c>
      <c r="J28" s="158">
        <v>8.157</v>
      </c>
      <c r="K28" s="159">
        <v>0</v>
      </c>
      <c r="L28" s="160">
        <v>0</v>
      </c>
      <c r="M28" s="158">
        <v>0</v>
      </c>
      <c r="N28" s="159">
        <v>0</v>
      </c>
      <c r="O28" s="157">
        <v>0</v>
      </c>
      <c r="P28" s="158">
        <v>0</v>
      </c>
      <c r="Q28" s="159">
        <v>0</v>
      </c>
      <c r="R28" s="160">
        <v>0</v>
      </c>
      <c r="S28" s="158">
        <v>0</v>
      </c>
      <c r="T28" s="161">
        <v>0</v>
      </c>
      <c r="U28" s="157">
        <v>0</v>
      </c>
      <c r="V28" s="158">
        <v>0</v>
      </c>
      <c r="W28" s="159">
        <v>0</v>
      </c>
      <c r="X28" s="296">
        <f aca="true" t="shared" si="2" ref="X28:Z54">SUM(C28,F28,I28,L28,O28,R28,U28)</f>
        <v>410.022</v>
      </c>
      <c r="Y28" s="269">
        <f t="shared" si="2"/>
        <v>410.022</v>
      </c>
      <c r="Z28" s="300">
        <f t="shared" si="2"/>
        <v>0</v>
      </c>
    </row>
    <row r="29" spans="1:26" s="143" customFormat="1" ht="36">
      <c r="A29" s="147" t="s">
        <v>163</v>
      </c>
      <c r="B29" s="155" t="s">
        <v>416</v>
      </c>
      <c r="C29" s="162">
        <v>45.181</v>
      </c>
      <c r="D29" s="163">
        <v>45.181</v>
      </c>
      <c r="E29" s="164">
        <v>0</v>
      </c>
      <c r="F29" s="165">
        <v>0</v>
      </c>
      <c r="G29" s="163">
        <v>0</v>
      </c>
      <c r="H29" s="166">
        <v>0</v>
      </c>
      <c r="I29" s="162">
        <v>137.592</v>
      </c>
      <c r="J29" s="163">
        <v>137.592</v>
      </c>
      <c r="K29" s="164">
        <v>0</v>
      </c>
      <c r="L29" s="165">
        <v>0</v>
      </c>
      <c r="M29" s="163">
        <v>0</v>
      </c>
      <c r="N29" s="164">
        <v>0</v>
      </c>
      <c r="O29" s="162">
        <v>0</v>
      </c>
      <c r="P29" s="163">
        <v>0</v>
      </c>
      <c r="Q29" s="164">
        <v>0</v>
      </c>
      <c r="R29" s="165">
        <v>0</v>
      </c>
      <c r="S29" s="163">
        <v>0</v>
      </c>
      <c r="T29" s="166">
        <v>0</v>
      </c>
      <c r="U29" s="162">
        <v>0</v>
      </c>
      <c r="V29" s="163">
        <v>0</v>
      </c>
      <c r="W29" s="164">
        <v>0</v>
      </c>
      <c r="X29" s="297">
        <f t="shared" si="2"/>
        <v>182.77300000000002</v>
      </c>
      <c r="Y29" s="271">
        <f t="shared" si="2"/>
        <v>182.77300000000002</v>
      </c>
      <c r="Z29" s="301">
        <f t="shared" si="2"/>
        <v>0</v>
      </c>
    </row>
    <row r="30" spans="1:26" s="143" customFormat="1" ht="24">
      <c r="A30" s="147" t="s">
        <v>164</v>
      </c>
      <c r="B30" s="155" t="s">
        <v>382</v>
      </c>
      <c r="C30" s="162">
        <v>0</v>
      </c>
      <c r="D30" s="163">
        <v>0</v>
      </c>
      <c r="E30" s="164">
        <v>0</v>
      </c>
      <c r="F30" s="165">
        <v>0</v>
      </c>
      <c r="G30" s="163">
        <v>0</v>
      </c>
      <c r="H30" s="166">
        <v>0</v>
      </c>
      <c r="I30" s="162">
        <v>0</v>
      </c>
      <c r="J30" s="163">
        <v>0</v>
      </c>
      <c r="K30" s="164">
        <v>0</v>
      </c>
      <c r="L30" s="165">
        <v>0</v>
      </c>
      <c r="M30" s="163">
        <v>0</v>
      </c>
      <c r="N30" s="164">
        <v>0</v>
      </c>
      <c r="O30" s="162">
        <v>1388.1</v>
      </c>
      <c r="P30" s="163">
        <v>1388.1</v>
      </c>
      <c r="Q30" s="164">
        <v>0</v>
      </c>
      <c r="R30" s="165">
        <v>0</v>
      </c>
      <c r="S30" s="163">
        <v>0</v>
      </c>
      <c r="T30" s="166">
        <v>0</v>
      </c>
      <c r="U30" s="162">
        <v>0</v>
      </c>
      <c r="V30" s="163">
        <v>0</v>
      </c>
      <c r="W30" s="164">
        <v>0</v>
      </c>
      <c r="X30" s="297">
        <f t="shared" si="2"/>
        <v>1388.1</v>
      </c>
      <c r="Y30" s="271">
        <f t="shared" si="2"/>
        <v>1388.1</v>
      </c>
      <c r="Z30" s="301">
        <f t="shared" si="2"/>
        <v>0</v>
      </c>
    </row>
    <row r="31" spans="1:26" s="143" customFormat="1" ht="36">
      <c r="A31" s="147" t="s">
        <v>165</v>
      </c>
      <c r="B31" s="155" t="s">
        <v>405</v>
      </c>
      <c r="C31" s="162">
        <v>0</v>
      </c>
      <c r="D31" s="163">
        <v>0</v>
      </c>
      <c r="E31" s="164">
        <v>0</v>
      </c>
      <c r="F31" s="165">
        <v>0</v>
      </c>
      <c r="G31" s="163">
        <v>0</v>
      </c>
      <c r="H31" s="166">
        <v>0</v>
      </c>
      <c r="I31" s="162">
        <v>0</v>
      </c>
      <c r="J31" s="163">
        <v>0</v>
      </c>
      <c r="K31" s="164">
        <v>0</v>
      </c>
      <c r="L31" s="165">
        <v>0</v>
      </c>
      <c r="M31" s="163">
        <v>0</v>
      </c>
      <c r="N31" s="164">
        <v>0</v>
      </c>
      <c r="O31" s="162">
        <v>64</v>
      </c>
      <c r="P31" s="163">
        <v>64</v>
      </c>
      <c r="Q31" s="164">
        <v>0</v>
      </c>
      <c r="R31" s="165">
        <v>0</v>
      </c>
      <c r="S31" s="163">
        <v>0</v>
      </c>
      <c r="T31" s="166">
        <v>0</v>
      </c>
      <c r="U31" s="162">
        <v>0</v>
      </c>
      <c r="V31" s="163">
        <v>0</v>
      </c>
      <c r="W31" s="164">
        <v>0</v>
      </c>
      <c r="X31" s="297">
        <f t="shared" si="2"/>
        <v>64</v>
      </c>
      <c r="Y31" s="271">
        <f t="shared" si="2"/>
        <v>64</v>
      </c>
      <c r="Z31" s="301">
        <f t="shared" si="2"/>
        <v>0</v>
      </c>
    </row>
    <row r="32" spans="1:26" s="143" customFormat="1" ht="24">
      <c r="A32" s="147" t="s">
        <v>166</v>
      </c>
      <c r="B32" s="155" t="s">
        <v>49</v>
      </c>
      <c r="C32" s="162">
        <v>17.125</v>
      </c>
      <c r="D32" s="163">
        <v>0</v>
      </c>
      <c r="E32" s="164">
        <v>17.125</v>
      </c>
      <c r="F32" s="165">
        <v>0</v>
      </c>
      <c r="G32" s="163">
        <v>0</v>
      </c>
      <c r="H32" s="166">
        <v>0</v>
      </c>
      <c r="I32" s="162">
        <v>0</v>
      </c>
      <c r="J32" s="163">
        <v>0</v>
      </c>
      <c r="K32" s="164">
        <v>0</v>
      </c>
      <c r="L32" s="165">
        <v>102.875</v>
      </c>
      <c r="M32" s="163">
        <v>0</v>
      </c>
      <c r="N32" s="164">
        <v>102.875</v>
      </c>
      <c r="O32" s="162">
        <v>350.4</v>
      </c>
      <c r="P32" s="163">
        <v>350.4</v>
      </c>
      <c r="Q32" s="164">
        <v>0</v>
      </c>
      <c r="R32" s="165">
        <v>0</v>
      </c>
      <c r="S32" s="163">
        <v>0</v>
      </c>
      <c r="T32" s="166">
        <v>0</v>
      </c>
      <c r="U32" s="162">
        <v>0</v>
      </c>
      <c r="V32" s="163">
        <v>0</v>
      </c>
      <c r="W32" s="164">
        <v>0</v>
      </c>
      <c r="X32" s="297">
        <f t="shared" si="2"/>
        <v>470.4</v>
      </c>
      <c r="Y32" s="271">
        <f t="shared" si="2"/>
        <v>350.4</v>
      </c>
      <c r="Z32" s="301">
        <v>120</v>
      </c>
    </row>
    <row r="33" spans="1:26" s="143" customFormat="1" ht="36">
      <c r="A33" s="147" t="s">
        <v>167</v>
      </c>
      <c r="B33" s="155" t="s">
        <v>383</v>
      </c>
      <c r="C33" s="162">
        <v>0</v>
      </c>
      <c r="D33" s="163">
        <v>0</v>
      </c>
      <c r="E33" s="164">
        <v>0</v>
      </c>
      <c r="F33" s="165">
        <v>0</v>
      </c>
      <c r="G33" s="163">
        <v>0</v>
      </c>
      <c r="H33" s="166">
        <v>0</v>
      </c>
      <c r="I33" s="162">
        <v>0</v>
      </c>
      <c r="J33" s="163">
        <v>0</v>
      </c>
      <c r="K33" s="164">
        <v>0</v>
      </c>
      <c r="L33" s="165">
        <v>0</v>
      </c>
      <c r="M33" s="163">
        <v>0</v>
      </c>
      <c r="N33" s="164">
        <v>0</v>
      </c>
      <c r="O33" s="162">
        <v>44</v>
      </c>
      <c r="P33" s="163">
        <v>44</v>
      </c>
      <c r="Q33" s="164">
        <v>0</v>
      </c>
      <c r="R33" s="165">
        <v>0</v>
      </c>
      <c r="S33" s="163">
        <v>0</v>
      </c>
      <c r="T33" s="166">
        <v>0</v>
      </c>
      <c r="U33" s="162">
        <v>0</v>
      </c>
      <c r="V33" s="163">
        <v>0</v>
      </c>
      <c r="W33" s="164">
        <v>0</v>
      </c>
      <c r="X33" s="297">
        <f t="shared" si="2"/>
        <v>44</v>
      </c>
      <c r="Y33" s="271">
        <f t="shared" si="2"/>
        <v>44</v>
      </c>
      <c r="Z33" s="301">
        <f t="shared" si="2"/>
        <v>0</v>
      </c>
    </row>
    <row r="34" spans="1:26" s="143" customFormat="1" ht="31.5" customHeight="1">
      <c r="A34" s="147" t="s">
        <v>168</v>
      </c>
      <c r="B34" s="155" t="s">
        <v>384</v>
      </c>
      <c r="C34" s="162">
        <v>0</v>
      </c>
      <c r="D34" s="163">
        <v>0</v>
      </c>
      <c r="E34" s="164">
        <v>0</v>
      </c>
      <c r="F34" s="165">
        <v>115.096</v>
      </c>
      <c r="G34" s="163">
        <v>115.096</v>
      </c>
      <c r="H34" s="166">
        <v>0</v>
      </c>
      <c r="I34" s="162">
        <v>0</v>
      </c>
      <c r="J34" s="163">
        <v>0</v>
      </c>
      <c r="K34" s="164">
        <v>0</v>
      </c>
      <c r="L34" s="165">
        <v>0</v>
      </c>
      <c r="M34" s="163">
        <v>0</v>
      </c>
      <c r="N34" s="164">
        <v>0</v>
      </c>
      <c r="O34" s="162">
        <v>0</v>
      </c>
      <c r="P34" s="163">
        <v>0</v>
      </c>
      <c r="Q34" s="164">
        <v>0</v>
      </c>
      <c r="R34" s="165">
        <v>0</v>
      </c>
      <c r="S34" s="163">
        <v>0</v>
      </c>
      <c r="T34" s="166">
        <v>0</v>
      </c>
      <c r="U34" s="162">
        <v>0</v>
      </c>
      <c r="V34" s="163">
        <v>0</v>
      </c>
      <c r="W34" s="164">
        <v>0</v>
      </c>
      <c r="X34" s="297">
        <f t="shared" si="2"/>
        <v>115.096</v>
      </c>
      <c r="Y34" s="271">
        <f t="shared" si="2"/>
        <v>115.096</v>
      </c>
      <c r="Z34" s="301">
        <f t="shared" si="2"/>
        <v>0</v>
      </c>
    </row>
    <row r="35" spans="1:26" s="143" customFormat="1" ht="24">
      <c r="A35" s="147" t="s">
        <v>169</v>
      </c>
      <c r="B35" s="155" t="s">
        <v>385</v>
      </c>
      <c r="C35" s="162">
        <v>0</v>
      </c>
      <c r="D35" s="163">
        <v>0</v>
      </c>
      <c r="E35" s="164">
        <v>0</v>
      </c>
      <c r="F35" s="165">
        <v>14.25</v>
      </c>
      <c r="G35" s="163">
        <v>14.25</v>
      </c>
      <c r="H35" s="166">
        <v>0</v>
      </c>
      <c r="I35" s="162">
        <v>0</v>
      </c>
      <c r="J35" s="163">
        <v>0</v>
      </c>
      <c r="K35" s="164">
        <v>0</v>
      </c>
      <c r="L35" s="165">
        <v>0</v>
      </c>
      <c r="M35" s="163">
        <v>0</v>
      </c>
      <c r="N35" s="164">
        <v>0</v>
      </c>
      <c r="O35" s="162">
        <v>0</v>
      </c>
      <c r="P35" s="163">
        <v>0</v>
      </c>
      <c r="Q35" s="164">
        <v>0</v>
      </c>
      <c r="R35" s="165">
        <v>0</v>
      </c>
      <c r="S35" s="163">
        <v>0</v>
      </c>
      <c r="T35" s="166">
        <v>0</v>
      </c>
      <c r="U35" s="162">
        <v>0</v>
      </c>
      <c r="V35" s="163">
        <v>0</v>
      </c>
      <c r="W35" s="164">
        <v>0</v>
      </c>
      <c r="X35" s="297">
        <f t="shared" si="2"/>
        <v>14.25</v>
      </c>
      <c r="Y35" s="271">
        <f t="shared" si="2"/>
        <v>14.25</v>
      </c>
      <c r="Z35" s="301">
        <f t="shared" si="2"/>
        <v>0</v>
      </c>
    </row>
    <row r="36" spans="1:26" s="143" customFormat="1" ht="36">
      <c r="A36" s="147" t="s">
        <v>170</v>
      </c>
      <c r="B36" s="155" t="s">
        <v>386</v>
      </c>
      <c r="C36" s="162">
        <v>0</v>
      </c>
      <c r="D36" s="163">
        <v>0</v>
      </c>
      <c r="E36" s="164">
        <v>0</v>
      </c>
      <c r="F36" s="165">
        <v>0</v>
      </c>
      <c r="G36" s="163">
        <v>0</v>
      </c>
      <c r="H36" s="166">
        <v>0</v>
      </c>
      <c r="I36" s="162">
        <v>4.104</v>
      </c>
      <c r="J36" s="163">
        <v>4.104</v>
      </c>
      <c r="K36" s="164">
        <v>0</v>
      </c>
      <c r="L36" s="165">
        <v>0</v>
      </c>
      <c r="M36" s="163">
        <v>0</v>
      </c>
      <c r="N36" s="164">
        <v>0</v>
      </c>
      <c r="O36" s="162">
        <v>33</v>
      </c>
      <c r="P36" s="163">
        <v>33</v>
      </c>
      <c r="Q36" s="164">
        <v>0</v>
      </c>
      <c r="R36" s="165">
        <v>0</v>
      </c>
      <c r="S36" s="163">
        <v>0</v>
      </c>
      <c r="T36" s="166">
        <v>0</v>
      </c>
      <c r="U36" s="162">
        <v>0</v>
      </c>
      <c r="V36" s="163">
        <v>0</v>
      </c>
      <c r="W36" s="164">
        <v>0</v>
      </c>
      <c r="X36" s="297">
        <f t="shared" si="2"/>
        <v>37.104</v>
      </c>
      <c r="Y36" s="271">
        <f t="shared" si="2"/>
        <v>37.104</v>
      </c>
      <c r="Z36" s="301">
        <f t="shared" si="2"/>
        <v>0</v>
      </c>
    </row>
    <row r="37" spans="1:26" s="143" customFormat="1" ht="48">
      <c r="A37" s="147" t="s">
        <v>171</v>
      </c>
      <c r="B37" s="155" t="s">
        <v>387</v>
      </c>
      <c r="C37" s="162">
        <v>0</v>
      </c>
      <c r="D37" s="163">
        <v>0</v>
      </c>
      <c r="E37" s="164">
        <v>0</v>
      </c>
      <c r="F37" s="165">
        <v>0</v>
      </c>
      <c r="G37" s="163">
        <v>0</v>
      </c>
      <c r="H37" s="166">
        <v>0</v>
      </c>
      <c r="I37" s="162">
        <v>0</v>
      </c>
      <c r="J37" s="163">
        <v>0</v>
      </c>
      <c r="K37" s="164">
        <v>0</v>
      </c>
      <c r="L37" s="165">
        <v>0</v>
      </c>
      <c r="M37" s="163">
        <v>0</v>
      </c>
      <c r="N37" s="164">
        <v>0</v>
      </c>
      <c r="O37" s="162">
        <v>315</v>
      </c>
      <c r="P37" s="163">
        <v>315</v>
      </c>
      <c r="Q37" s="164">
        <v>0</v>
      </c>
      <c r="R37" s="165">
        <v>0</v>
      </c>
      <c r="S37" s="163">
        <v>0</v>
      </c>
      <c r="T37" s="166">
        <v>0</v>
      </c>
      <c r="U37" s="162">
        <v>0</v>
      </c>
      <c r="V37" s="163">
        <v>0</v>
      </c>
      <c r="W37" s="164">
        <v>0</v>
      </c>
      <c r="X37" s="297">
        <f t="shared" si="2"/>
        <v>315</v>
      </c>
      <c r="Y37" s="271">
        <f t="shared" si="2"/>
        <v>315</v>
      </c>
      <c r="Z37" s="301">
        <f t="shared" si="2"/>
        <v>0</v>
      </c>
    </row>
    <row r="38" spans="1:26" s="143" customFormat="1" ht="36">
      <c r="A38" s="147" t="s">
        <v>172</v>
      </c>
      <c r="B38" s="155" t="s">
        <v>388</v>
      </c>
      <c r="C38" s="162">
        <v>0</v>
      </c>
      <c r="D38" s="163">
        <v>0</v>
      </c>
      <c r="E38" s="164">
        <v>0</v>
      </c>
      <c r="F38" s="165">
        <v>0</v>
      </c>
      <c r="G38" s="163">
        <v>0</v>
      </c>
      <c r="H38" s="166">
        <v>0</v>
      </c>
      <c r="I38" s="162">
        <v>0</v>
      </c>
      <c r="J38" s="163">
        <v>0</v>
      </c>
      <c r="K38" s="164">
        <v>0</v>
      </c>
      <c r="L38" s="165">
        <v>420</v>
      </c>
      <c r="M38" s="163">
        <v>420</v>
      </c>
      <c r="N38" s="164">
        <v>0</v>
      </c>
      <c r="O38" s="162">
        <v>0</v>
      </c>
      <c r="P38" s="163">
        <v>0</v>
      </c>
      <c r="Q38" s="164">
        <v>0</v>
      </c>
      <c r="R38" s="165">
        <v>0</v>
      </c>
      <c r="S38" s="163">
        <v>0</v>
      </c>
      <c r="T38" s="166">
        <v>0</v>
      </c>
      <c r="U38" s="162">
        <v>0</v>
      </c>
      <c r="V38" s="163">
        <v>0</v>
      </c>
      <c r="W38" s="164">
        <v>0</v>
      </c>
      <c r="X38" s="297">
        <f t="shared" si="2"/>
        <v>420</v>
      </c>
      <c r="Y38" s="271">
        <f t="shared" si="2"/>
        <v>420</v>
      </c>
      <c r="Z38" s="301">
        <f t="shared" si="2"/>
        <v>0</v>
      </c>
    </row>
    <row r="39" spans="1:26" s="143" customFormat="1" ht="36">
      <c r="A39" s="147" t="s">
        <v>173</v>
      </c>
      <c r="B39" s="155" t="s">
        <v>389</v>
      </c>
      <c r="C39" s="162">
        <v>0</v>
      </c>
      <c r="D39" s="163">
        <v>0</v>
      </c>
      <c r="E39" s="164">
        <v>0</v>
      </c>
      <c r="F39" s="165">
        <v>0</v>
      </c>
      <c r="G39" s="163">
        <v>0</v>
      </c>
      <c r="H39" s="166">
        <v>0</v>
      </c>
      <c r="I39" s="162">
        <v>0</v>
      </c>
      <c r="J39" s="163">
        <v>0</v>
      </c>
      <c r="K39" s="164">
        <v>0</v>
      </c>
      <c r="L39" s="165">
        <v>0</v>
      </c>
      <c r="M39" s="163">
        <v>0</v>
      </c>
      <c r="N39" s="164">
        <v>0</v>
      </c>
      <c r="O39" s="162">
        <v>152</v>
      </c>
      <c r="P39" s="163">
        <v>152</v>
      </c>
      <c r="Q39" s="164">
        <v>0</v>
      </c>
      <c r="R39" s="165">
        <v>0</v>
      </c>
      <c r="S39" s="163">
        <v>0</v>
      </c>
      <c r="T39" s="166">
        <v>0</v>
      </c>
      <c r="U39" s="162">
        <v>0</v>
      </c>
      <c r="V39" s="163">
        <v>0</v>
      </c>
      <c r="W39" s="164">
        <v>0</v>
      </c>
      <c r="X39" s="297">
        <f t="shared" si="2"/>
        <v>152</v>
      </c>
      <c r="Y39" s="271">
        <f t="shared" si="2"/>
        <v>152</v>
      </c>
      <c r="Z39" s="301">
        <f t="shared" si="2"/>
        <v>0</v>
      </c>
    </row>
    <row r="40" spans="1:26" s="143" customFormat="1" ht="36">
      <c r="A40" s="147" t="s">
        <v>174</v>
      </c>
      <c r="B40" s="155" t="s">
        <v>390</v>
      </c>
      <c r="C40" s="162">
        <v>0</v>
      </c>
      <c r="D40" s="163">
        <v>0</v>
      </c>
      <c r="E40" s="164">
        <v>0</v>
      </c>
      <c r="F40" s="165">
        <v>0</v>
      </c>
      <c r="G40" s="163">
        <v>0</v>
      </c>
      <c r="H40" s="166">
        <v>0</v>
      </c>
      <c r="I40" s="162">
        <v>2.433</v>
      </c>
      <c r="J40" s="163">
        <v>0</v>
      </c>
      <c r="K40" s="164">
        <v>2.433</v>
      </c>
      <c r="L40" s="165">
        <v>0</v>
      </c>
      <c r="M40" s="163">
        <v>0</v>
      </c>
      <c r="N40" s="164">
        <v>0</v>
      </c>
      <c r="O40" s="162">
        <v>60</v>
      </c>
      <c r="P40" s="163">
        <v>60</v>
      </c>
      <c r="Q40" s="164">
        <v>0</v>
      </c>
      <c r="R40" s="165">
        <v>0</v>
      </c>
      <c r="S40" s="163">
        <v>0</v>
      </c>
      <c r="T40" s="166">
        <v>0</v>
      </c>
      <c r="U40" s="162">
        <v>0</v>
      </c>
      <c r="V40" s="163">
        <v>0</v>
      </c>
      <c r="W40" s="164">
        <v>0</v>
      </c>
      <c r="X40" s="297">
        <f t="shared" si="2"/>
        <v>62.433</v>
      </c>
      <c r="Y40" s="271">
        <f t="shared" si="2"/>
        <v>60</v>
      </c>
      <c r="Z40" s="301">
        <f t="shared" si="2"/>
        <v>2.433</v>
      </c>
    </row>
    <row r="41" spans="1:26" s="143" customFormat="1" ht="43.5" customHeight="1">
      <c r="A41" s="147" t="s">
        <v>175</v>
      </c>
      <c r="B41" s="155" t="s">
        <v>391</v>
      </c>
      <c r="C41" s="162">
        <v>0</v>
      </c>
      <c r="D41" s="163">
        <v>0</v>
      </c>
      <c r="E41" s="164">
        <v>0</v>
      </c>
      <c r="F41" s="165">
        <v>0</v>
      </c>
      <c r="G41" s="163">
        <v>0</v>
      </c>
      <c r="H41" s="166">
        <v>0</v>
      </c>
      <c r="I41" s="162">
        <v>0</v>
      </c>
      <c r="J41" s="163">
        <v>0</v>
      </c>
      <c r="K41" s="164">
        <v>0</v>
      </c>
      <c r="L41" s="165">
        <v>0</v>
      </c>
      <c r="M41" s="163">
        <v>0</v>
      </c>
      <c r="N41" s="164">
        <v>0</v>
      </c>
      <c r="O41" s="162">
        <v>0</v>
      </c>
      <c r="P41" s="163">
        <v>0</v>
      </c>
      <c r="Q41" s="164">
        <v>0</v>
      </c>
      <c r="R41" s="165">
        <v>262.5</v>
      </c>
      <c r="S41" s="163">
        <v>262.5</v>
      </c>
      <c r="T41" s="166">
        <v>0</v>
      </c>
      <c r="U41" s="162">
        <v>0</v>
      </c>
      <c r="V41" s="163">
        <v>0</v>
      </c>
      <c r="W41" s="164">
        <v>0</v>
      </c>
      <c r="X41" s="297">
        <f t="shared" si="2"/>
        <v>262.5</v>
      </c>
      <c r="Y41" s="271">
        <f t="shared" si="2"/>
        <v>262.5</v>
      </c>
      <c r="Z41" s="301">
        <f t="shared" si="2"/>
        <v>0</v>
      </c>
    </row>
    <row r="42" spans="1:26" s="143" customFormat="1" ht="23.25" customHeight="1">
      <c r="A42" s="147" t="s">
        <v>176</v>
      </c>
      <c r="B42" s="155" t="s">
        <v>392</v>
      </c>
      <c r="C42" s="162">
        <v>0</v>
      </c>
      <c r="D42" s="163">
        <v>0</v>
      </c>
      <c r="E42" s="164">
        <v>0</v>
      </c>
      <c r="F42" s="165">
        <v>0</v>
      </c>
      <c r="G42" s="163">
        <v>0</v>
      </c>
      <c r="H42" s="166">
        <v>0</v>
      </c>
      <c r="I42" s="162">
        <v>0</v>
      </c>
      <c r="J42" s="163">
        <v>0</v>
      </c>
      <c r="K42" s="164">
        <v>0</v>
      </c>
      <c r="L42" s="165">
        <v>0</v>
      </c>
      <c r="M42" s="163">
        <v>0</v>
      </c>
      <c r="N42" s="164">
        <v>0</v>
      </c>
      <c r="O42" s="162">
        <v>0</v>
      </c>
      <c r="P42" s="163">
        <v>0</v>
      </c>
      <c r="Q42" s="164">
        <v>0</v>
      </c>
      <c r="R42" s="165">
        <v>160</v>
      </c>
      <c r="S42" s="163">
        <v>160</v>
      </c>
      <c r="T42" s="166">
        <v>0</v>
      </c>
      <c r="U42" s="162">
        <v>0</v>
      </c>
      <c r="V42" s="163">
        <v>0</v>
      </c>
      <c r="W42" s="164">
        <v>0</v>
      </c>
      <c r="X42" s="297">
        <f t="shared" si="2"/>
        <v>160</v>
      </c>
      <c r="Y42" s="271">
        <f t="shared" si="2"/>
        <v>160</v>
      </c>
      <c r="Z42" s="301">
        <f t="shared" si="2"/>
        <v>0</v>
      </c>
    </row>
    <row r="43" spans="1:26" s="143" customFormat="1" ht="42" customHeight="1">
      <c r="A43" s="147" t="s">
        <v>177</v>
      </c>
      <c r="B43" s="155" t="s">
        <v>393</v>
      </c>
      <c r="C43" s="162">
        <v>0</v>
      </c>
      <c r="D43" s="163">
        <v>0</v>
      </c>
      <c r="E43" s="164">
        <v>0</v>
      </c>
      <c r="F43" s="165">
        <v>0</v>
      </c>
      <c r="G43" s="163">
        <v>0</v>
      </c>
      <c r="H43" s="166">
        <v>0</v>
      </c>
      <c r="I43" s="162">
        <v>0</v>
      </c>
      <c r="J43" s="163">
        <v>0</v>
      </c>
      <c r="K43" s="164">
        <v>0</v>
      </c>
      <c r="L43" s="165">
        <v>0</v>
      </c>
      <c r="M43" s="163">
        <v>0</v>
      </c>
      <c r="N43" s="164">
        <v>0</v>
      </c>
      <c r="O43" s="162">
        <v>0</v>
      </c>
      <c r="P43" s="163">
        <v>0</v>
      </c>
      <c r="Q43" s="164">
        <v>0</v>
      </c>
      <c r="R43" s="165">
        <v>265.5</v>
      </c>
      <c r="S43" s="163">
        <v>265.5</v>
      </c>
      <c r="T43" s="166">
        <v>0</v>
      </c>
      <c r="U43" s="162">
        <v>0</v>
      </c>
      <c r="V43" s="163">
        <v>0</v>
      </c>
      <c r="W43" s="164">
        <v>0</v>
      </c>
      <c r="X43" s="297">
        <f t="shared" si="2"/>
        <v>265.5</v>
      </c>
      <c r="Y43" s="271">
        <f t="shared" si="2"/>
        <v>265.5</v>
      </c>
      <c r="Z43" s="301">
        <f t="shared" si="2"/>
        <v>0</v>
      </c>
    </row>
    <row r="44" spans="1:26" s="143" customFormat="1" ht="35.25" customHeight="1">
      <c r="A44" s="147" t="s">
        <v>178</v>
      </c>
      <c r="B44" s="155" t="s">
        <v>394</v>
      </c>
      <c r="C44" s="162">
        <v>0</v>
      </c>
      <c r="D44" s="163">
        <v>0</v>
      </c>
      <c r="E44" s="164">
        <v>0</v>
      </c>
      <c r="F44" s="165">
        <v>0</v>
      </c>
      <c r="G44" s="163">
        <v>0</v>
      </c>
      <c r="H44" s="166">
        <v>0</v>
      </c>
      <c r="I44" s="162">
        <v>16.226</v>
      </c>
      <c r="J44" s="163">
        <v>16.226</v>
      </c>
      <c r="K44" s="164">
        <v>0</v>
      </c>
      <c r="L44" s="165">
        <v>0</v>
      </c>
      <c r="M44" s="163">
        <v>0</v>
      </c>
      <c r="N44" s="164">
        <v>0</v>
      </c>
      <c r="O44" s="162">
        <v>0</v>
      </c>
      <c r="P44" s="163">
        <v>0</v>
      </c>
      <c r="Q44" s="164">
        <v>0</v>
      </c>
      <c r="R44" s="165">
        <v>0</v>
      </c>
      <c r="S44" s="163">
        <v>0</v>
      </c>
      <c r="T44" s="166">
        <v>0</v>
      </c>
      <c r="U44" s="162">
        <v>472.5</v>
      </c>
      <c r="V44" s="163">
        <v>472.5</v>
      </c>
      <c r="W44" s="164">
        <v>0</v>
      </c>
      <c r="X44" s="297">
        <f t="shared" si="2"/>
        <v>488.726</v>
      </c>
      <c r="Y44" s="271">
        <f t="shared" si="2"/>
        <v>488.726</v>
      </c>
      <c r="Z44" s="301">
        <f t="shared" si="2"/>
        <v>0</v>
      </c>
    </row>
    <row r="45" spans="1:26" s="143" customFormat="1" ht="42" customHeight="1">
      <c r="A45" s="147" t="s">
        <v>179</v>
      </c>
      <c r="B45" s="155" t="s">
        <v>395</v>
      </c>
      <c r="C45" s="162">
        <v>0</v>
      </c>
      <c r="D45" s="163">
        <v>0</v>
      </c>
      <c r="E45" s="164">
        <v>0</v>
      </c>
      <c r="F45" s="165">
        <v>0</v>
      </c>
      <c r="G45" s="163">
        <v>0</v>
      </c>
      <c r="H45" s="166">
        <v>0</v>
      </c>
      <c r="I45" s="162">
        <v>0</v>
      </c>
      <c r="J45" s="163">
        <v>0</v>
      </c>
      <c r="K45" s="164">
        <v>0</v>
      </c>
      <c r="L45" s="165">
        <v>0</v>
      </c>
      <c r="M45" s="163">
        <v>0</v>
      </c>
      <c r="N45" s="164">
        <v>0</v>
      </c>
      <c r="O45" s="162">
        <v>0</v>
      </c>
      <c r="P45" s="163">
        <v>0</v>
      </c>
      <c r="Q45" s="164">
        <v>0</v>
      </c>
      <c r="R45" s="165">
        <v>0</v>
      </c>
      <c r="S45" s="163">
        <v>0</v>
      </c>
      <c r="T45" s="166">
        <v>0</v>
      </c>
      <c r="U45" s="162">
        <v>598.5</v>
      </c>
      <c r="V45" s="163">
        <v>598.5</v>
      </c>
      <c r="W45" s="164">
        <v>0</v>
      </c>
      <c r="X45" s="297">
        <f t="shared" si="2"/>
        <v>598.5</v>
      </c>
      <c r="Y45" s="271">
        <f t="shared" si="2"/>
        <v>598.5</v>
      </c>
      <c r="Z45" s="301">
        <f t="shared" si="2"/>
        <v>0</v>
      </c>
    </row>
    <row r="46" spans="1:26" s="143" customFormat="1" ht="54.75" customHeight="1">
      <c r="A46" s="147" t="s">
        <v>180</v>
      </c>
      <c r="B46" s="155" t="s">
        <v>396</v>
      </c>
      <c r="C46" s="162">
        <v>0</v>
      </c>
      <c r="D46" s="163">
        <v>0</v>
      </c>
      <c r="E46" s="164">
        <v>0</v>
      </c>
      <c r="F46" s="165">
        <v>0</v>
      </c>
      <c r="G46" s="163">
        <v>0</v>
      </c>
      <c r="H46" s="166">
        <v>0</v>
      </c>
      <c r="I46" s="162">
        <v>0</v>
      </c>
      <c r="J46" s="163">
        <v>0</v>
      </c>
      <c r="K46" s="164">
        <v>0</v>
      </c>
      <c r="L46" s="165">
        <v>0</v>
      </c>
      <c r="M46" s="163">
        <v>0</v>
      </c>
      <c r="N46" s="164">
        <v>0</v>
      </c>
      <c r="O46" s="162">
        <v>0</v>
      </c>
      <c r="P46" s="163">
        <v>0</v>
      </c>
      <c r="Q46" s="164">
        <v>0</v>
      </c>
      <c r="R46" s="165">
        <v>0</v>
      </c>
      <c r="S46" s="163">
        <v>0</v>
      </c>
      <c r="T46" s="166">
        <v>0</v>
      </c>
      <c r="U46" s="162">
        <v>367.5</v>
      </c>
      <c r="V46" s="163">
        <v>367.5</v>
      </c>
      <c r="W46" s="164">
        <v>0</v>
      </c>
      <c r="X46" s="297">
        <f t="shared" si="2"/>
        <v>367.5</v>
      </c>
      <c r="Y46" s="271">
        <f t="shared" si="2"/>
        <v>367.5</v>
      </c>
      <c r="Z46" s="301">
        <f t="shared" si="2"/>
        <v>0</v>
      </c>
    </row>
    <row r="47" spans="1:26" s="143" customFormat="1" ht="24">
      <c r="A47" s="147" t="s">
        <v>181</v>
      </c>
      <c r="B47" s="155" t="s">
        <v>397</v>
      </c>
      <c r="C47" s="162">
        <v>0</v>
      </c>
      <c r="D47" s="163">
        <v>0</v>
      </c>
      <c r="E47" s="164">
        <v>0</v>
      </c>
      <c r="F47" s="165">
        <v>0</v>
      </c>
      <c r="G47" s="163">
        <v>0</v>
      </c>
      <c r="H47" s="166">
        <v>0</v>
      </c>
      <c r="I47" s="162">
        <v>0</v>
      </c>
      <c r="J47" s="163">
        <v>0</v>
      </c>
      <c r="K47" s="164">
        <v>0</v>
      </c>
      <c r="L47" s="165">
        <v>0</v>
      </c>
      <c r="M47" s="163">
        <v>0</v>
      </c>
      <c r="N47" s="164">
        <v>0</v>
      </c>
      <c r="O47" s="162">
        <v>0</v>
      </c>
      <c r="P47" s="163">
        <v>0</v>
      </c>
      <c r="Q47" s="164">
        <v>0</v>
      </c>
      <c r="R47" s="165">
        <v>100</v>
      </c>
      <c r="S47" s="163">
        <v>100</v>
      </c>
      <c r="T47" s="166">
        <v>0</v>
      </c>
      <c r="U47" s="162">
        <v>0</v>
      </c>
      <c r="V47" s="163">
        <v>0</v>
      </c>
      <c r="W47" s="164">
        <v>0</v>
      </c>
      <c r="X47" s="297">
        <f t="shared" si="2"/>
        <v>100</v>
      </c>
      <c r="Y47" s="271">
        <f t="shared" si="2"/>
        <v>100</v>
      </c>
      <c r="Z47" s="301">
        <f t="shared" si="2"/>
        <v>0</v>
      </c>
    </row>
    <row r="48" spans="1:26" s="143" customFormat="1" ht="33.75" customHeight="1">
      <c r="A48" s="147" t="s">
        <v>182</v>
      </c>
      <c r="B48" s="155" t="s">
        <v>398</v>
      </c>
      <c r="C48" s="162">
        <v>0</v>
      </c>
      <c r="D48" s="163">
        <v>0</v>
      </c>
      <c r="E48" s="164">
        <v>0</v>
      </c>
      <c r="F48" s="165">
        <v>0</v>
      </c>
      <c r="G48" s="163">
        <v>0</v>
      </c>
      <c r="H48" s="166">
        <v>0</v>
      </c>
      <c r="I48" s="162">
        <v>0</v>
      </c>
      <c r="J48" s="163">
        <v>0</v>
      </c>
      <c r="K48" s="164">
        <v>0</v>
      </c>
      <c r="L48" s="165">
        <v>0</v>
      </c>
      <c r="M48" s="163">
        <v>0</v>
      </c>
      <c r="N48" s="164">
        <v>0</v>
      </c>
      <c r="O48" s="162">
        <v>0</v>
      </c>
      <c r="P48" s="163">
        <v>0</v>
      </c>
      <c r="Q48" s="164">
        <v>0</v>
      </c>
      <c r="R48" s="165">
        <v>300</v>
      </c>
      <c r="S48" s="163">
        <v>300</v>
      </c>
      <c r="T48" s="166">
        <v>0</v>
      </c>
      <c r="U48" s="162">
        <v>350</v>
      </c>
      <c r="V48" s="163">
        <v>350</v>
      </c>
      <c r="W48" s="164">
        <v>0</v>
      </c>
      <c r="X48" s="297">
        <f t="shared" si="2"/>
        <v>650</v>
      </c>
      <c r="Y48" s="271">
        <f t="shared" si="2"/>
        <v>650</v>
      </c>
      <c r="Z48" s="301">
        <f t="shared" si="2"/>
        <v>0</v>
      </c>
    </row>
    <row r="49" spans="1:26" s="143" customFormat="1" ht="37.5" customHeight="1">
      <c r="A49" s="147" t="s">
        <v>183</v>
      </c>
      <c r="B49" s="155" t="s">
        <v>399</v>
      </c>
      <c r="C49" s="162">
        <v>0</v>
      </c>
      <c r="D49" s="163">
        <v>0</v>
      </c>
      <c r="E49" s="164">
        <v>0</v>
      </c>
      <c r="F49" s="165">
        <v>0</v>
      </c>
      <c r="G49" s="163">
        <v>0</v>
      </c>
      <c r="H49" s="166">
        <v>0</v>
      </c>
      <c r="I49" s="162">
        <v>0</v>
      </c>
      <c r="J49" s="163">
        <v>0</v>
      </c>
      <c r="K49" s="164">
        <v>0</v>
      </c>
      <c r="L49" s="165">
        <v>0</v>
      </c>
      <c r="M49" s="163">
        <v>0</v>
      </c>
      <c r="N49" s="164">
        <v>0</v>
      </c>
      <c r="O49" s="162">
        <v>0</v>
      </c>
      <c r="P49" s="163">
        <v>0</v>
      </c>
      <c r="Q49" s="164">
        <v>0</v>
      </c>
      <c r="R49" s="165">
        <v>75</v>
      </c>
      <c r="S49" s="163">
        <v>75</v>
      </c>
      <c r="T49" s="166">
        <v>0</v>
      </c>
      <c r="U49" s="162">
        <v>120</v>
      </c>
      <c r="V49" s="163">
        <v>120</v>
      </c>
      <c r="W49" s="164">
        <v>0</v>
      </c>
      <c r="X49" s="297">
        <f t="shared" si="2"/>
        <v>195</v>
      </c>
      <c r="Y49" s="271">
        <f t="shared" si="2"/>
        <v>195</v>
      </c>
      <c r="Z49" s="301">
        <f t="shared" si="2"/>
        <v>0</v>
      </c>
    </row>
    <row r="50" spans="1:26" s="143" customFormat="1" ht="28.5" customHeight="1">
      <c r="A50" s="147" t="s">
        <v>184</v>
      </c>
      <c r="B50" s="155" t="s">
        <v>400</v>
      </c>
      <c r="C50" s="162">
        <v>8.264</v>
      </c>
      <c r="D50" s="163">
        <v>8.264</v>
      </c>
      <c r="E50" s="164">
        <v>0</v>
      </c>
      <c r="F50" s="165">
        <v>0</v>
      </c>
      <c r="G50" s="163">
        <v>0</v>
      </c>
      <c r="H50" s="166">
        <v>0</v>
      </c>
      <c r="I50" s="162">
        <v>0</v>
      </c>
      <c r="J50" s="163">
        <v>0</v>
      </c>
      <c r="K50" s="164">
        <v>0</v>
      </c>
      <c r="L50" s="165">
        <v>0</v>
      </c>
      <c r="M50" s="163">
        <v>0</v>
      </c>
      <c r="N50" s="164">
        <v>0</v>
      </c>
      <c r="O50" s="162">
        <v>0</v>
      </c>
      <c r="P50" s="163">
        <v>0</v>
      </c>
      <c r="Q50" s="164">
        <v>0</v>
      </c>
      <c r="R50" s="165">
        <v>0</v>
      </c>
      <c r="S50" s="163">
        <v>0</v>
      </c>
      <c r="T50" s="166">
        <v>0</v>
      </c>
      <c r="U50" s="162">
        <v>0</v>
      </c>
      <c r="V50" s="163">
        <v>0</v>
      </c>
      <c r="W50" s="164">
        <v>0</v>
      </c>
      <c r="X50" s="297">
        <f t="shared" si="2"/>
        <v>8.264</v>
      </c>
      <c r="Y50" s="271">
        <f t="shared" si="2"/>
        <v>8.264</v>
      </c>
      <c r="Z50" s="301">
        <f t="shared" si="2"/>
        <v>0</v>
      </c>
    </row>
    <row r="51" spans="1:26" s="143" customFormat="1" ht="24">
      <c r="A51" s="147" t="s">
        <v>185</v>
      </c>
      <c r="B51" s="155" t="s">
        <v>401</v>
      </c>
      <c r="C51" s="162">
        <v>15.816</v>
      </c>
      <c r="D51" s="163">
        <v>15.816</v>
      </c>
      <c r="E51" s="164">
        <v>0</v>
      </c>
      <c r="F51" s="165">
        <v>0</v>
      </c>
      <c r="G51" s="163">
        <v>0</v>
      </c>
      <c r="H51" s="166">
        <v>0</v>
      </c>
      <c r="I51" s="162">
        <v>6.061</v>
      </c>
      <c r="J51" s="163">
        <v>6.061</v>
      </c>
      <c r="K51" s="164">
        <v>0</v>
      </c>
      <c r="L51" s="165">
        <v>0</v>
      </c>
      <c r="M51" s="163">
        <v>0</v>
      </c>
      <c r="N51" s="164">
        <v>0</v>
      </c>
      <c r="O51" s="162">
        <v>0</v>
      </c>
      <c r="P51" s="163">
        <v>0</v>
      </c>
      <c r="Q51" s="164">
        <v>0</v>
      </c>
      <c r="R51" s="165">
        <v>0</v>
      </c>
      <c r="S51" s="163">
        <v>0</v>
      </c>
      <c r="T51" s="166">
        <v>0</v>
      </c>
      <c r="U51" s="162">
        <v>0</v>
      </c>
      <c r="V51" s="163">
        <v>0</v>
      </c>
      <c r="W51" s="164">
        <v>0</v>
      </c>
      <c r="X51" s="297">
        <f t="shared" si="2"/>
        <v>21.877000000000002</v>
      </c>
      <c r="Y51" s="271">
        <f t="shared" si="2"/>
        <v>21.877000000000002</v>
      </c>
      <c r="Z51" s="301">
        <f t="shared" si="2"/>
        <v>0</v>
      </c>
    </row>
    <row r="52" spans="1:26" s="143" customFormat="1" ht="24">
      <c r="A52" s="147" t="s">
        <v>186</v>
      </c>
      <c r="B52" s="155" t="s">
        <v>402</v>
      </c>
      <c r="C52" s="162">
        <v>2.046</v>
      </c>
      <c r="D52" s="163">
        <v>2.046</v>
      </c>
      <c r="E52" s="164">
        <v>0</v>
      </c>
      <c r="F52" s="165">
        <v>0</v>
      </c>
      <c r="G52" s="163">
        <v>0</v>
      </c>
      <c r="H52" s="166">
        <v>0</v>
      </c>
      <c r="I52" s="162">
        <v>4.236</v>
      </c>
      <c r="J52" s="163">
        <v>4.236</v>
      </c>
      <c r="K52" s="164">
        <v>0</v>
      </c>
      <c r="L52" s="165">
        <v>0</v>
      </c>
      <c r="M52" s="163">
        <v>0</v>
      </c>
      <c r="N52" s="164">
        <v>0</v>
      </c>
      <c r="O52" s="162">
        <v>0</v>
      </c>
      <c r="P52" s="163">
        <v>0</v>
      </c>
      <c r="Q52" s="164">
        <v>0</v>
      </c>
      <c r="R52" s="165">
        <v>0</v>
      </c>
      <c r="S52" s="163">
        <v>0</v>
      </c>
      <c r="T52" s="166">
        <v>0</v>
      </c>
      <c r="U52" s="162">
        <v>0</v>
      </c>
      <c r="V52" s="163">
        <v>0</v>
      </c>
      <c r="W52" s="164">
        <v>0</v>
      </c>
      <c r="X52" s="297">
        <f t="shared" si="2"/>
        <v>6.282</v>
      </c>
      <c r="Y52" s="271">
        <f t="shared" si="2"/>
        <v>6.282</v>
      </c>
      <c r="Z52" s="301">
        <f t="shared" si="2"/>
        <v>0</v>
      </c>
    </row>
    <row r="53" spans="1:26" s="143" customFormat="1" ht="24">
      <c r="A53" s="147" t="s">
        <v>187</v>
      </c>
      <c r="B53" s="155" t="s">
        <v>403</v>
      </c>
      <c r="C53" s="162">
        <v>43.178</v>
      </c>
      <c r="D53" s="163">
        <v>43.178</v>
      </c>
      <c r="E53" s="164">
        <v>0</v>
      </c>
      <c r="F53" s="165">
        <v>0</v>
      </c>
      <c r="G53" s="163">
        <v>0</v>
      </c>
      <c r="H53" s="166">
        <v>0</v>
      </c>
      <c r="I53" s="162">
        <v>0</v>
      </c>
      <c r="J53" s="163">
        <v>0</v>
      </c>
      <c r="K53" s="164">
        <v>0</v>
      </c>
      <c r="L53" s="165">
        <v>0</v>
      </c>
      <c r="M53" s="163">
        <v>0</v>
      </c>
      <c r="N53" s="164">
        <v>0</v>
      </c>
      <c r="O53" s="162">
        <v>0</v>
      </c>
      <c r="P53" s="163">
        <v>0</v>
      </c>
      <c r="Q53" s="164">
        <v>0</v>
      </c>
      <c r="R53" s="165">
        <v>0</v>
      </c>
      <c r="S53" s="163">
        <v>0</v>
      </c>
      <c r="T53" s="166">
        <v>0</v>
      </c>
      <c r="U53" s="162">
        <v>0</v>
      </c>
      <c r="V53" s="163">
        <v>0</v>
      </c>
      <c r="W53" s="164">
        <v>0</v>
      </c>
      <c r="X53" s="270">
        <f t="shared" si="2"/>
        <v>43.178</v>
      </c>
      <c r="Y53" s="271">
        <f t="shared" si="2"/>
        <v>43.178</v>
      </c>
      <c r="Z53" s="272">
        <f t="shared" si="2"/>
        <v>0</v>
      </c>
    </row>
    <row r="54" spans="1:32" s="143" customFormat="1" ht="42" customHeight="1" thickBot="1">
      <c r="A54" s="147" t="s">
        <v>188</v>
      </c>
      <c r="B54" s="156" t="s">
        <v>404</v>
      </c>
      <c r="C54" s="167">
        <v>28.312</v>
      </c>
      <c r="D54" s="168">
        <v>0</v>
      </c>
      <c r="E54" s="169">
        <v>28.312</v>
      </c>
      <c r="F54" s="170">
        <v>0</v>
      </c>
      <c r="G54" s="168">
        <v>0</v>
      </c>
      <c r="H54" s="171">
        <v>0</v>
      </c>
      <c r="I54" s="167">
        <v>0</v>
      </c>
      <c r="J54" s="168">
        <v>0</v>
      </c>
      <c r="K54" s="169">
        <v>0</v>
      </c>
      <c r="L54" s="170">
        <v>0</v>
      </c>
      <c r="M54" s="168">
        <v>0</v>
      </c>
      <c r="N54" s="169">
        <v>0</v>
      </c>
      <c r="O54" s="167">
        <v>0</v>
      </c>
      <c r="P54" s="168">
        <v>0</v>
      </c>
      <c r="Q54" s="169">
        <v>0</v>
      </c>
      <c r="R54" s="170">
        <v>0</v>
      </c>
      <c r="S54" s="168">
        <v>0</v>
      </c>
      <c r="T54" s="171">
        <v>0</v>
      </c>
      <c r="U54" s="167">
        <v>0</v>
      </c>
      <c r="V54" s="168">
        <v>0</v>
      </c>
      <c r="W54" s="169">
        <v>0</v>
      </c>
      <c r="X54" s="273">
        <f t="shared" si="2"/>
        <v>28.312</v>
      </c>
      <c r="Y54" s="274">
        <f t="shared" si="2"/>
        <v>0</v>
      </c>
      <c r="Z54" s="275">
        <f t="shared" si="2"/>
        <v>28.312</v>
      </c>
      <c r="AF54" s="302"/>
    </row>
    <row r="55" spans="1:26" ht="24.75" thickTop="1">
      <c r="A55" s="147" t="s">
        <v>189</v>
      </c>
      <c r="B55" s="172" t="s">
        <v>50</v>
      </c>
      <c r="C55" s="173">
        <v>4.022</v>
      </c>
      <c r="D55" s="174">
        <v>4.022</v>
      </c>
      <c r="E55" s="175">
        <v>0</v>
      </c>
      <c r="F55" s="176">
        <v>0</v>
      </c>
      <c r="G55" s="174">
        <v>0</v>
      </c>
      <c r="H55" s="177">
        <v>0</v>
      </c>
      <c r="I55" s="173">
        <v>0</v>
      </c>
      <c r="J55" s="174">
        <v>0</v>
      </c>
      <c r="K55" s="175">
        <v>0</v>
      </c>
      <c r="L55" s="176">
        <v>0</v>
      </c>
      <c r="M55" s="174">
        <v>0</v>
      </c>
      <c r="N55" s="175">
        <v>0</v>
      </c>
      <c r="O55" s="173">
        <v>0</v>
      </c>
      <c r="P55" s="174">
        <v>0</v>
      </c>
      <c r="Q55" s="175">
        <v>0</v>
      </c>
      <c r="R55" s="176">
        <v>0</v>
      </c>
      <c r="S55" s="174">
        <v>0</v>
      </c>
      <c r="T55" s="177">
        <v>0</v>
      </c>
      <c r="U55" s="173">
        <v>0</v>
      </c>
      <c r="V55" s="174">
        <v>0</v>
      </c>
      <c r="W55" s="175">
        <v>0</v>
      </c>
      <c r="X55" s="78">
        <f aca="true" t="shared" si="3" ref="X55:Z71">SUM(C55,F55,I55,L55,O55,R55,U55)</f>
        <v>4.022</v>
      </c>
      <c r="Y55" s="79">
        <f t="shared" si="3"/>
        <v>4.022</v>
      </c>
      <c r="Z55" s="80">
        <f t="shared" si="3"/>
        <v>0</v>
      </c>
    </row>
    <row r="56" spans="1:26" ht="24">
      <c r="A56" s="147" t="s">
        <v>190</v>
      </c>
      <c r="B56" s="178" t="s">
        <v>379</v>
      </c>
      <c r="C56" s="179">
        <v>1.079</v>
      </c>
      <c r="D56" s="180">
        <v>1.079</v>
      </c>
      <c r="E56" s="181">
        <v>0</v>
      </c>
      <c r="F56" s="182">
        <v>2</v>
      </c>
      <c r="G56" s="180">
        <v>2</v>
      </c>
      <c r="H56" s="183">
        <v>0</v>
      </c>
      <c r="I56" s="179">
        <v>19.53</v>
      </c>
      <c r="J56" s="180">
        <v>19.53</v>
      </c>
      <c r="K56" s="181">
        <v>0</v>
      </c>
      <c r="L56" s="182">
        <v>2</v>
      </c>
      <c r="M56" s="180">
        <v>2</v>
      </c>
      <c r="N56" s="181">
        <v>0</v>
      </c>
      <c r="O56" s="179">
        <v>50</v>
      </c>
      <c r="P56" s="180">
        <v>50</v>
      </c>
      <c r="Q56" s="181">
        <v>0</v>
      </c>
      <c r="R56" s="182">
        <v>25</v>
      </c>
      <c r="S56" s="180">
        <v>25</v>
      </c>
      <c r="T56" s="183">
        <v>0</v>
      </c>
      <c r="U56" s="179">
        <v>30</v>
      </c>
      <c r="V56" s="180">
        <v>30</v>
      </c>
      <c r="W56" s="181">
        <v>0</v>
      </c>
      <c r="X56" s="86">
        <f t="shared" si="3"/>
        <v>129.609</v>
      </c>
      <c r="Y56" s="87">
        <f t="shared" si="3"/>
        <v>129.609</v>
      </c>
      <c r="Z56" s="88">
        <f t="shared" si="3"/>
        <v>0</v>
      </c>
    </row>
    <row r="57" spans="1:26" ht="24">
      <c r="A57" s="147" t="s">
        <v>191</v>
      </c>
      <c r="B57" s="178" t="s">
        <v>380</v>
      </c>
      <c r="C57" s="179">
        <v>0</v>
      </c>
      <c r="D57" s="180">
        <v>0</v>
      </c>
      <c r="E57" s="181">
        <v>0</v>
      </c>
      <c r="F57" s="182">
        <v>0</v>
      </c>
      <c r="G57" s="180">
        <v>0</v>
      </c>
      <c r="H57" s="183">
        <v>0</v>
      </c>
      <c r="I57" s="179">
        <v>23.9</v>
      </c>
      <c r="J57" s="180">
        <v>23.9</v>
      </c>
      <c r="K57" s="181">
        <v>0</v>
      </c>
      <c r="L57" s="182">
        <v>6</v>
      </c>
      <c r="M57" s="180">
        <v>6</v>
      </c>
      <c r="N57" s="181">
        <v>0</v>
      </c>
      <c r="O57" s="179">
        <v>0</v>
      </c>
      <c r="P57" s="180">
        <v>0</v>
      </c>
      <c r="Q57" s="181">
        <v>0</v>
      </c>
      <c r="R57" s="182">
        <v>0</v>
      </c>
      <c r="S57" s="180">
        <v>0</v>
      </c>
      <c r="T57" s="183">
        <v>0</v>
      </c>
      <c r="U57" s="179">
        <v>0</v>
      </c>
      <c r="V57" s="180">
        <v>0</v>
      </c>
      <c r="W57" s="181">
        <v>0</v>
      </c>
      <c r="X57" s="86">
        <f t="shared" si="3"/>
        <v>29.9</v>
      </c>
      <c r="Y57" s="87">
        <f t="shared" si="3"/>
        <v>29.9</v>
      </c>
      <c r="Z57" s="88">
        <f t="shared" si="3"/>
        <v>0</v>
      </c>
    </row>
    <row r="58" spans="1:26" ht="24">
      <c r="A58" s="147" t="s">
        <v>436</v>
      </c>
      <c r="B58" s="178" t="s">
        <v>381</v>
      </c>
      <c r="C58" s="179">
        <v>0</v>
      </c>
      <c r="D58" s="180">
        <v>0</v>
      </c>
      <c r="E58" s="181">
        <v>0</v>
      </c>
      <c r="F58" s="182">
        <v>2</v>
      </c>
      <c r="G58" s="180">
        <v>2</v>
      </c>
      <c r="H58" s="183">
        <v>0</v>
      </c>
      <c r="I58" s="179">
        <v>0</v>
      </c>
      <c r="J58" s="180">
        <v>0</v>
      </c>
      <c r="K58" s="181">
        <v>0</v>
      </c>
      <c r="L58" s="182">
        <v>0</v>
      </c>
      <c r="M58" s="180">
        <v>0</v>
      </c>
      <c r="N58" s="181">
        <v>0</v>
      </c>
      <c r="O58" s="179">
        <v>0</v>
      </c>
      <c r="P58" s="180">
        <v>0</v>
      </c>
      <c r="Q58" s="181">
        <v>0</v>
      </c>
      <c r="R58" s="182">
        <v>25</v>
      </c>
      <c r="S58" s="180">
        <v>25</v>
      </c>
      <c r="T58" s="183">
        <v>0</v>
      </c>
      <c r="U58" s="179">
        <v>0</v>
      </c>
      <c r="V58" s="180">
        <v>0</v>
      </c>
      <c r="W58" s="181">
        <v>0</v>
      </c>
      <c r="X58" s="86">
        <f t="shared" si="3"/>
        <v>27</v>
      </c>
      <c r="Y58" s="87">
        <f t="shared" si="3"/>
        <v>27</v>
      </c>
      <c r="Z58" s="88">
        <f t="shared" si="3"/>
        <v>0</v>
      </c>
    </row>
    <row r="59" spans="1:26" ht="36">
      <c r="A59" s="147" t="s">
        <v>192</v>
      </c>
      <c r="B59" s="178" t="s">
        <v>51</v>
      </c>
      <c r="C59" s="179">
        <v>48.568</v>
      </c>
      <c r="D59" s="180">
        <v>48.568</v>
      </c>
      <c r="E59" s="181">
        <v>0</v>
      </c>
      <c r="F59" s="182">
        <v>11</v>
      </c>
      <c r="G59" s="180">
        <v>11</v>
      </c>
      <c r="H59" s="183">
        <v>0</v>
      </c>
      <c r="I59" s="179">
        <v>10.45</v>
      </c>
      <c r="J59" s="180">
        <v>10.45</v>
      </c>
      <c r="K59" s="181">
        <v>0</v>
      </c>
      <c r="L59" s="182">
        <v>0</v>
      </c>
      <c r="M59" s="180">
        <v>0</v>
      </c>
      <c r="N59" s="181">
        <v>0</v>
      </c>
      <c r="O59" s="179">
        <v>20</v>
      </c>
      <c r="P59" s="180">
        <v>20</v>
      </c>
      <c r="Q59" s="181">
        <v>0</v>
      </c>
      <c r="R59" s="182">
        <v>0</v>
      </c>
      <c r="S59" s="180">
        <v>0</v>
      </c>
      <c r="T59" s="183">
        <v>0</v>
      </c>
      <c r="U59" s="179">
        <v>0</v>
      </c>
      <c r="V59" s="180">
        <v>0</v>
      </c>
      <c r="W59" s="181">
        <v>0</v>
      </c>
      <c r="X59" s="86">
        <f>SUM(C59,F59,I59,L59,O59,R59,U59)</f>
        <v>90.018</v>
      </c>
      <c r="Y59" s="87">
        <f t="shared" si="3"/>
        <v>90.018</v>
      </c>
      <c r="Z59" s="88">
        <f t="shared" si="3"/>
        <v>0</v>
      </c>
    </row>
    <row r="60" spans="1:26" ht="54" customHeight="1">
      <c r="A60" s="147" t="s">
        <v>193</v>
      </c>
      <c r="B60" s="308" t="s">
        <v>417</v>
      </c>
      <c r="C60" s="185">
        <v>0</v>
      </c>
      <c r="D60" s="186">
        <v>0</v>
      </c>
      <c r="E60" s="187">
        <v>0</v>
      </c>
      <c r="F60" s="188">
        <v>0</v>
      </c>
      <c r="G60" s="186">
        <v>0</v>
      </c>
      <c r="H60" s="189">
        <v>0</v>
      </c>
      <c r="I60" s="185">
        <v>9.768</v>
      </c>
      <c r="J60" s="186">
        <v>9.768</v>
      </c>
      <c r="K60" s="187">
        <v>0</v>
      </c>
      <c r="L60" s="188">
        <v>0</v>
      </c>
      <c r="M60" s="186">
        <v>0</v>
      </c>
      <c r="N60" s="187">
        <v>0</v>
      </c>
      <c r="O60" s="185">
        <v>0</v>
      </c>
      <c r="P60" s="186">
        <v>0</v>
      </c>
      <c r="Q60" s="187">
        <v>0</v>
      </c>
      <c r="R60" s="188">
        <v>0</v>
      </c>
      <c r="S60" s="186">
        <v>0</v>
      </c>
      <c r="T60" s="189">
        <v>0</v>
      </c>
      <c r="U60" s="185">
        <v>0</v>
      </c>
      <c r="V60" s="186">
        <v>0</v>
      </c>
      <c r="W60" s="187">
        <v>0</v>
      </c>
      <c r="X60" s="104">
        <f t="shared" si="3"/>
        <v>9.768</v>
      </c>
      <c r="Y60" s="105">
        <f t="shared" si="3"/>
        <v>9.768</v>
      </c>
      <c r="Z60" s="106">
        <f>SUM(E60,H60,K60,N60,Q60,T60,W60)</f>
        <v>0</v>
      </c>
    </row>
    <row r="61" spans="1:26" ht="48">
      <c r="A61" s="147" t="s">
        <v>194</v>
      </c>
      <c r="B61" s="190" t="s">
        <v>435</v>
      </c>
      <c r="C61" s="185">
        <v>0</v>
      </c>
      <c r="D61" s="186">
        <v>0</v>
      </c>
      <c r="E61" s="187">
        <v>0</v>
      </c>
      <c r="F61" s="188">
        <v>0</v>
      </c>
      <c r="G61" s="186">
        <v>0</v>
      </c>
      <c r="H61" s="189">
        <v>0</v>
      </c>
      <c r="I61" s="185">
        <v>344.593</v>
      </c>
      <c r="J61" s="186">
        <v>110.373</v>
      </c>
      <c r="K61" s="187">
        <v>234.22</v>
      </c>
      <c r="L61" s="188">
        <v>31.906</v>
      </c>
      <c r="M61" s="186">
        <v>10.219</v>
      </c>
      <c r="N61" s="187">
        <v>21.687</v>
      </c>
      <c r="O61" s="185">
        <v>1094.698</v>
      </c>
      <c r="P61" s="186">
        <v>350.632</v>
      </c>
      <c r="Q61" s="187">
        <v>744.066</v>
      </c>
      <c r="R61" s="188">
        <v>0</v>
      </c>
      <c r="S61" s="186">
        <v>0</v>
      </c>
      <c r="T61" s="189">
        <v>0</v>
      </c>
      <c r="U61" s="185">
        <v>0</v>
      </c>
      <c r="V61" s="186">
        <v>0</v>
      </c>
      <c r="W61" s="187">
        <v>0</v>
      </c>
      <c r="X61" s="104">
        <f t="shared" si="3"/>
        <v>1471.1970000000001</v>
      </c>
      <c r="Y61" s="105">
        <f t="shared" si="3"/>
        <v>471.224</v>
      </c>
      <c r="Z61" s="106">
        <f>SUM(E61,H61,K61,N61,Q61,T61,W61)</f>
        <v>999.9730000000001</v>
      </c>
    </row>
    <row r="62" spans="1:26" ht="24.75" thickBot="1">
      <c r="A62" s="147" t="s">
        <v>195</v>
      </c>
      <c r="B62" s="191" t="s">
        <v>52</v>
      </c>
      <c r="C62" s="192">
        <v>0</v>
      </c>
      <c r="D62" s="193">
        <v>0</v>
      </c>
      <c r="E62" s="194">
        <v>0</v>
      </c>
      <c r="F62" s="195">
        <v>833.44</v>
      </c>
      <c r="G62" s="193">
        <v>833.44</v>
      </c>
      <c r="H62" s="196">
        <v>0</v>
      </c>
      <c r="I62" s="192">
        <v>2033.031</v>
      </c>
      <c r="J62" s="193">
        <v>2033.031</v>
      </c>
      <c r="K62" s="194">
        <v>0</v>
      </c>
      <c r="L62" s="195">
        <v>3300</v>
      </c>
      <c r="M62" s="193">
        <v>3300</v>
      </c>
      <c r="N62" s="194">
        <v>0</v>
      </c>
      <c r="O62" s="192">
        <v>0</v>
      </c>
      <c r="P62" s="193">
        <v>0</v>
      </c>
      <c r="Q62" s="194">
        <v>0</v>
      </c>
      <c r="R62" s="195">
        <v>0</v>
      </c>
      <c r="S62" s="193">
        <v>0</v>
      </c>
      <c r="T62" s="196">
        <v>0</v>
      </c>
      <c r="U62" s="192">
        <v>0</v>
      </c>
      <c r="V62" s="193">
        <v>0</v>
      </c>
      <c r="W62" s="194">
        <v>0</v>
      </c>
      <c r="X62" s="107">
        <f t="shared" si="3"/>
        <v>6166.471</v>
      </c>
      <c r="Y62" s="108">
        <f t="shared" si="3"/>
        <v>6166.471</v>
      </c>
      <c r="Z62" s="109">
        <f t="shared" si="3"/>
        <v>0</v>
      </c>
    </row>
    <row r="63" spans="1:26" ht="30.75" customHeight="1" thickTop="1">
      <c r="A63" s="150" t="s">
        <v>196</v>
      </c>
      <c r="B63" s="151" t="s">
        <v>364</v>
      </c>
      <c r="C63" s="110">
        <v>79.995</v>
      </c>
      <c r="D63" s="111">
        <v>79.995</v>
      </c>
      <c r="E63" s="112">
        <v>0</v>
      </c>
      <c r="F63" s="113">
        <v>0</v>
      </c>
      <c r="G63" s="111">
        <v>0</v>
      </c>
      <c r="H63" s="114">
        <v>0</v>
      </c>
      <c r="I63" s="110">
        <v>0</v>
      </c>
      <c r="J63" s="111">
        <v>0</v>
      </c>
      <c r="K63" s="112">
        <v>0</v>
      </c>
      <c r="L63" s="113">
        <v>0</v>
      </c>
      <c r="M63" s="111">
        <v>0</v>
      </c>
      <c r="N63" s="112">
        <v>0</v>
      </c>
      <c r="O63" s="110">
        <v>0</v>
      </c>
      <c r="P63" s="111">
        <v>0</v>
      </c>
      <c r="Q63" s="112">
        <v>0</v>
      </c>
      <c r="R63" s="113">
        <v>0</v>
      </c>
      <c r="S63" s="111">
        <v>0</v>
      </c>
      <c r="T63" s="114">
        <v>0</v>
      </c>
      <c r="U63" s="110">
        <v>0</v>
      </c>
      <c r="V63" s="111">
        <v>0</v>
      </c>
      <c r="W63" s="112">
        <v>0</v>
      </c>
      <c r="X63" s="78">
        <f t="shared" si="3"/>
        <v>79.995</v>
      </c>
      <c r="Y63" s="79">
        <f t="shared" si="3"/>
        <v>79.995</v>
      </c>
      <c r="Z63" s="80">
        <f t="shared" si="3"/>
        <v>0</v>
      </c>
    </row>
    <row r="64" spans="1:26" ht="24">
      <c r="A64" s="147" t="s">
        <v>197</v>
      </c>
      <c r="B64" s="142" t="s">
        <v>365</v>
      </c>
      <c r="C64" s="89">
        <v>15</v>
      </c>
      <c r="D64" s="90">
        <v>0</v>
      </c>
      <c r="E64" s="91">
        <v>15</v>
      </c>
      <c r="F64" s="92">
        <v>0</v>
      </c>
      <c r="G64" s="90">
        <v>0</v>
      </c>
      <c r="H64" s="93">
        <v>0</v>
      </c>
      <c r="I64" s="89">
        <v>0</v>
      </c>
      <c r="J64" s="90">
        <v>0</v>
      </c>
      <c r="K64" s="91">
        <v>0</v>
      </c>
      <c r="L64" s="92">
        <v>0</v>
      </c>
      <c r="M64" s="90">
        <v>0</v>
      </c>
      <c r="N64" s="91">
        <v>0</v>
      </c>
      <c r="O64" s="89">
        <v>0</v>
      </c>
      <c r="P64" s="90">
        <v>0</v>
      </c>
      <c r="Q64" s="91">
        <v>0</v>
      </c>
      <c r="R64" s="92">
        <v>0</v>
      </c>
      <c r="S64" s="90">
        <v>0</v>
      </c>
      <c r="T64" s="93">
        <v>0</v>
      </c>
      <c r="U64" s="89">
        <v>0</v>
      </c>
      <c r="V64" s="90">
        <v>0</v>
      </c>
      <c r="W64" s="91">
        <v>0</v>
      </c>
      <c r="X64" s="86">
        <f t="shared" si="3"/>
        <v>15</v>
      </c>
      <c r="Y64" s="87">
        <f t="shared" si="3"/>
        <v>0</v>
      </c>
      <c r="Z64" s="88">
        <f t="shared" si="3"/>
        <v>15</v>
      </c>
    </row>
    <row r="65" spans="1:26" ht="26.25" customHeight="1">
      <c r="A65" s="147" t="s">
        <v>198</v>
      </c>
      <c r="B65" s="142" t="s">
        <v>53</v>
      </c>
      <c r="C65" s="89">
        <v>27.811</v>
      </c>
      <c r="D65" s="90">
        <v>16</v>
      </c>
      <c r="E65" s="91">
        <v>11.811</v>
      </c>
      <c r="F65" s="92">
        <v>0</v>
      </c>
      <c r="G65" s="90">
        <v>0</v>
      </c>
      <c r="H65" s="93">
        <v>0</v>
      </c>
      <c r="I65" s="89">
        <v>0</v>
      </c>
      <c r="J65" s="90">
        <v>0</v>
      </c>
      <c r="K65" s="91">
        <v>0</v>
      </c>
      <c r="L65" s="92">
        <v>0</v>
      </c>
      <c r="M65" s="90">
        <v>0</v>
      </c>
      <c r="N65" s="91">
        <v>0</v>
      </c>
      <c r="O65" s="89">
        <v>0</v>
      </c>
      <c r="P65" s="90">
        <v>0</v>
      </c>
      <c r="Q65" s="91">
        <v>0</v>
      </c>
      <c r="R65" s="92">
        <v>0</v>
      </c>
      <c r="S65" s="90">
        <v>0</v>
      </c>
      <c r="T65" s="93">
        <v>0</v>
      </c>
      <c r="U65" s="89">
        <v>0</v>
      </c>
      <c r="V65" s="90">
        <v>0</v>
      </c>
      <c r="W65" s="91">
        <v>0</v>
      </c>
      <c r="X65" s="86">
        <f t="shared" si="3"/>
        <v>27.811</v>
      </c>
      <c r="Y65" s="87">
        <f t="shared" si="3"/>
        <v>16</v>
      </c>
      <c r="Z65" s="88">
        <f t="shared" si="3"/>
        <v>11.811</v>
      </c>
    </row>
    <row r="66" spans="1:26" ht="24">
      <c r="A66" s="147" t="s">
        <v>199</v>
      </c>
      <c r="B66" s="142" t="s">
        <v>54</v>
      </c>
      <c r="C66" s="89">
        <v>11</v>
      </c>
      <c r="D66" s="90">
        <v>0</v>
      </c>
      <c r="E66" s="91">
        <v>11</v>
      </c>
      <c r="F66" s="92">
        <v>0</v>
      </c>
      <c r="G66" s="90">
        <v>0</v>
      </c>
      <c r="H66" s="93">
        <v>0</v>
      </c>
      <c r="I66" s="89">
        <v>0</v>
      </c>
      <c r="J66" s="90">
        <v>0</v>
      </c>
      <c r="K66" s="91">
        <v>0</v>
      </c>
      <c r="L66" s="92">
        <v>0</v>
      </c>
      <c r="M66" s="90">
        <v>0</v>
      </c>
      <c r="N66" s="91">
        <v>0</v>
      </c>
      <c r="O66" s="89">
        <v>0</v>
      </c>
      <c r="P66" s="90">
        <v>0</v>
      </c>
      <c r="Q66" s="91">
        <v>0</v>
      </c>
      <c r="R66" s="92">
        <v>0</v>
      </c>
      <c r="S66" s="90">
        <v>0</v>
      </c>
      <c r="T66" s="93">
        <v>0</v>
      </c>
      <c r="U66" s="89">
        <v>0</v>
      </c>
      <c r="V66" s="90">
        <v>0</v>
      </c>
      <c r="W66" s="91">
        <v>0</v>
      </c>
      <c r="X66" s="86">
        <f t="shared" si="3"/>
        <v>11</v>
      </c>
      <c r="Y66" s="87">
        <f t="shared" si="3"/>
        <v>0</v>
      </c>
      <c r="Z66" s="88">
        <f t="shared" si="3"/>
        <v>11</v>
      </c>
    </row>
    <row r="67" spans="1:26" ht="31.5" customHeight="1">
      <c r="A67" s="147" t="s">
        <v>200</v>
      </c>
      <c r="B67" s="142" t="s">
        <v>55</v>
      </c>
      <c r="C67" s="89">
        <v>0</v>
      </c>
      <c r="D67" s="90">
        <v>0</v>
      </c>
      <c r="E67" s="91">
        <v>0</v>
      </c>
      <c r="F67" s="92">
        <v>62.5</v>
      </c>
      <c r="G67" s="90">
        <v>27.5</v>
      </c>
      <c r="H67" s="93">
        <v>35</v>
      </c>
      <c r="I67" s="89">
        <v>0</v>
      </c>
      <c r="J67" s="90">
        <v>0</v>
      </c>
      <c r="K67" s="91">
        <v>0</v>
      </c>
      <c r="L67" s="92">
        <v>0</v>
      </c>
      <c r="M67" s="90">
        <v>0</v>
      </c>
      <c r="N67" s="91">
        <v>0</v>
      </c>
      <c r="O67" s="89">
        <v>0</v>
      </c>
      <c r="P67" s="90">
        <v>0</v>
      </c>
      <c r="Q67" s="91">
        <v>0</v>
      </c>
      <c r="R67" s="92">
        <v>0</v>
      </c>
      <c r="S67" s="90">
        <v>0</v>
      </c>
      <c r="T67" s="93">
        <v>0</v>
      </c>
      <c r="U67" s="89">
        <v>0</v>
      </c>
      <c r="V67" s="90">
        <v>0</v>
      </c>
      <c r="W67" s="91">
        <v>0</v>
      </c>
      <c r="X67" s="86">
        <f t="shared" si="3"/>
        <v>62.5</v>
      </c>
      <c r="Y67" s="87">
        <f t="shared" si="3"/>
        <v>27.5</v>
      </c>
      <c r="Z67" s="88">
        <f t="shared" si="3"/>
        <v>35</v>
      </c>
    </row>
    <row r="68" spans="1:26" ht="24">
      <c r="A68" s="147" t="s">
        <v>201</v>
      </c>
      <c r="B68" s="142" t="s">
        <v>56</v>
      </c>
      <c r="C68" s="89">
        <v>0</v>
      </c>
      <c r="D68" s="90">
        <v>0</v>
      </c>
      <c r="E68" s="91">
        <v>0</v>
      </c>
      <c r="F68" s="92">
        <v>85</v>
      </c>
      <c r="G68" s="90">
        <v>70</v>
      </c>
      <c r="H68" s="93">
        <v>15</v>
      </c>
      <c r="I68" s="89">
        <v>0</v>
      </c>
      <c r="J68" s="90">
        <v>0</v>
      </c>
      <c r="K68" s="91">
        <v>0</v>
      </c>
      <c r="L68" s="92">
        <v>0</v>
      </c>
      <c r="M68" s="90">
        <v>0</v>
      </c>
      <c r="N68" s="91">
        <v>0</v>
      </c>
      <c r="O68" s="89">
        <v>0</v>
      </c>
      <c r="P68" s="90">
        <v>0</v>
      </c>
      <c r="Q68" s="91">
        <v>0</v>
      </c>
      <c r="R68" s="92">
        <v>0</v>
      </c>
      <c r="S68" s="90">
        <v>0</v>
      </c>
      <c r="T68" s="93">
        <v>0</v>
      </c>
      <c r="U68" s="89">
        <v>0</v>
      </c>
      <c r="V68" s="90">
        <v>0</v>
      </c>
      <c r="W68" s="91">
        <v>0</v>
      </c>
      <c r="X68" s="86">
        <f t="shared" si="3"/>
        <v>85</v>
      </c>
      <c r="Y68" s="87">
        <f t="shared" si="3"/>
        <v>70</v>
      </c>
      <c r="Z68" s="88">
        <f t="shared" si="3"/>
        <v>15</v>
      </c>
    </row>
    <row r="69" spans="1:26" ht="36">
      <c r="A69" s="147" t="s">
        <v>202</v>
      </c>
      <c r="B69" s="142" t="s">
        <v>57</v>
      </c>
      <c r="C69" s="89">
        <v>0</v>
      </c>
      <c r="D69" s="90">
        <v>0</v>
      </c>
      <c r="E69" s="91">
        <v>0</v>
      </c>
      <c r="F69" s="92">
        <v>0</v>
      </c>
      <c r="G69" s="90">
        <v>0</v>
      </c>
      <c r="H69" s="93">
        <v>0</v>
      </c>
      <c r="I69" s="89">
        <v>34.787</v>
      </c>
      <c r="J69" s="90">
        <v>34.787</v>
      </c>
      <c r="K69" s="91">
        <v>0</v>
      </c>
      <c r="L69" s="92">
        <v>0</v>
      </c>
      <c r="M69" s="90">
        <v>0</v>
      </c>
      <c r="N69" s="91">
        <v>0</v>
      </c>
      <c r="O69" s="89">
        <v>0</v>
      </c>
      <c r="P69" s="90">
        <v>0</v>
      </c>
      <c r="Q69" s="91">
        <v>0</v>
      </c>
      <c r="R69" s="92">
        <v>0</v>
      </c>
      <c r="S69" s="90">
        <v>0</v>
      </c>
      <c r="T69" s="93">
        <v>0</v>
      </c>
      <c r="U69" s="89">
        <v>0</v>
      </c>
      <c r="V69" s="90">
        <v>0</v>
      </c>
      <c r="W69" s="91">
        <v>0</v>
      </c>
      <c r="X69" s="86">
        <f t="shared" si="3"/>
        <v>34.787</v>
      </c>
      <c r="Y69" s="87">
        <f t="shared" si="3"/>
        <v>34.787</v>
      </c>
      <c r="Z69" s="88">
        <f t="shared" si="3"/>
        <v>0</v>
      </c>
    </row>
    <row r="70" spans="1:26" ht="36">
      <c r="A70" s="147" t="s">
        <v>203</v>
      </c>
      <c r="B70" s="142" t="s">
        <v>58</v>
      </c>
      <c r="C70" s="89">
        <v>0</v>
      </c>
      <c r="D70" s="90">
        <v>0</v>
      </c>
      <c r="E70" s="91">
        <v>0</v>
      </c>
      <c r="F70" s="92">
        <v>0</v>
      </c>
      <c r="G70" s="90">
        <v>0</v>
      </c>
      <c r="H70" s="93">
        <v>0</v>
      </c>
      <c r="I70" s="89">
        <v>8.041</v>
      </c>
      <c r="J70" s="90">
        <v>8.041</v>
      </c>
      <c r="K70" s="91">
        <v>0</v>
      </c>
      <c r="L70" s="92">
        <v>0</v>
      </c>
      <c r="M70" s="90">
        <v>0</v>
      </c>
      <c r="N70" s="91">
        <v>0</v>
      </c>
      <c r="O70" s="89">
        <v>0</v>
      </c>
      <c r="P70" s="90">
        <v>0</v>
      </c>
      <c r="Q70" s="91">
        <v>0</v>
      </c>
      <c r="R70" s="92">
        <v>0</v>
      </c>
      <c r="S70" s="90">
        <v>0</v>
      </c>
      <c r="T70" s="93">
        <v>0</v>
      </c>
      <c r="U70" s="89">
        <v>0</v>
      </c>
      <c r="V70" s="90">
        <v>0</v>
      </c>
      <c r="W70" s="91">
        <v>0</v>
      </c>
      <c r="X70" s="86">
        <f t="shared" si="3"/>
        <v>8.041</v>
      </c>
      <c r="Y70" s="87">
        <f t="shared" si="3"/>
        <v>8.041</v>
      </c>
      <c r="Z70" s="88">
        <f t="shared" si="3"/>
        <v>0</v>
      </c>
    </row>
    <row r="71" spans="1:26" ht="24">
      <c r="A71" s="147" t="s">
        <v>204</v>
      </c>
      <c r="B71" s="142" t="s">
        <v>59</v>
      </c>
      <c r="C71" s="89">
        <v>0</v>
      </c>
      <c r="D71" s="90">
        <v>0</v>
      </c>
      <c r="E71" s="91">
        <v>0</v>
      </c>
      <c r="F71" s="92">
        <v>0</v>
      </c>
      <c r="G71" s="90">
        <v>0</v>
      </c>
      <c r="H71" s="93">
        <v>0</v>
      </c>
      <c r="I71" s="89">
        <v>2.349</v>
      </c>
      <c r="J71" s="90">
        <v>2.349</v>
      </c>
      <c r="K71" s="91">
        <v>0</v>
      </c>
      <c r="L71" s="92">
        <v>0</v>
      </c>
      <c r="M71" s="90">
        <v>0</v>
      </c>
      <c r="N71" s="91">
        <v>0</v>
      </c>
      <c r="O71" s="89">
        <v>0</v>
      </c>
      <c r="P71" s="90">
        <v>0</v>
      </c>
      <c r="Q71" s="91">
        <v>0</v>
      </c>
      <c r="R71" s="92">
        <v>0</v>
      </c>
      <c r="S71" s="90">
        <v>0</v>
      </c>
      <c r="T71" s="93">
        <v>0</v>
      </c>
      <c r="U71" s="89">
        <v>0</v>
      </c>
      <c r="V71" s="90">
        <v>0</v>
      </c>
      <c r="W71" s="91">
        <v>0</v>
      </c>
      <c r="X71" s="86">
        <f t="shared" si="3"/>
        <v>2.349</v>
      </c>
      <c r="Y71" s="87">
        <f t="shared" si="3"/>
        <v>2.349</v>
      </c>
      <c r="Z71" s="88">
        <f t="shared" si="3"/>
        <v>0</v>
      </c>
    </row>
    <row r="72" spans="1:26" ht="25.5" customHeight="1">
      <c r="A72" s="147" t="s">
        <v>205</v>
      </c>
      <c r="B72" s="142" t="s">
        <v>60</v>
      </c>
      <c r="C72" s="89">
        <v>0</v>
      </c>
      <c r="D72" s="90">
        <v>0</v>
      </c>
      <c r="E72" s="91">
        <v>0</v>
      </c>
      <c r="F72" s="92">
        <v>0</v>
      </c>
      <c r="G72" s="90">
        <v>0</v>
      </c>
      <c r="H72" s="93">
        <v>0</v>
      </c>
      <c r="I72" s="89">
        <v>4.471</v>
      </c>
      <c r="J72" s="90">
        <v>4.471</v>
      </c>
      <c r="K72" s="91">
        <v>0</v>
      </c>
      <c r="L72" s="92">
        <v>0</v>
      </c>
      <c r="M72" s="90">
        <v>0</v>
      </c>
      <c r="N72" s="91">
        <v>0</v>
      </c>
      <c r="O72" s="89">
        <v>0</v>
      </c>
      <c r="P72" s="90">
        <v>0</v>
      </c>
      <c r="Q72" s="91">
        <v>0</v>
      </c>
      <c r="R72" s="92">
        <v>0</v>
      </c>
      <c r="S72" s="90">
        <v>0</v>
      </c>
      <c r="T72" s="93">
        <v>0</v>
      </c>
      <c r="U72" s="89">
        <v>0</v>
      </c>
      <c r="V72" s="90">
        <v>0</v>
      </c>
      <c r="W72" s="91">
        <v>0</v>
      </c>
      <c r="X72" s="86">
        <f aca="true" t="shared" si="4" ref="X72:Z87">SUM(C72,F72,I72,L72,O72,R72,U72)</f>
        <v>4.471</v>
      </c>
      <c r="Y72" s="87">
        <f t="shared" si="4"/>
        <v>4.471</v>
      </c>
      <c r="Z72" s="88">
        <f t="shared" si="4"/>
        <v>0</v>
      </c>
    </row>
    <row r="73" spans="1:26" ht="30.75" customHeight="1">
      <c r="A73" s="147" t="s">
        <v>206</v>
      </c>
      <c r="B73" s="142" t="s">
        <v>61</v>
      </c>
      <c r="C73" s="89">
        <v>0</v>
      </c>
      <c r="D73" s="90">
        <v>0</v>
      </c>
      <c r="E73" s="91">
        <v>0</v>
      </c>
      <c r="F73" s="92">
        <v>0</v>
      </c>
      <c r="G73" s="90">
        <v>0</v>
      </c>
      <c r="H73" s="93">
        <v>0</v>
      </c>
      <c r="I73" s="89">
        <v>3.15</v>
      </c>
      <c r="J73" s="90">
        <v>0</v>
      </c>
      <c r="K73" s="91">
        <v>3.15</v>
      </c>
      <c r="L73" s="92">
        <v>0</v>
      </c>
      <c r="M73" s="90">
        <v>0</v>
      </c>
      <c r="N73" s="91">
        <v>0</v>
      </c>
      <c r="O73" s="89">
        <v>0</v>
      </c>
      <c r="P73" s="90">
        <v>0</v>
      </c>
      <c r="Q73" s="91">
        <v>0</v>
      </c>
      <c r="R73" s="92">
        <v>0</v>
      </c>
      <c r="S73" s="90">
        <v>0</v>
      </c>
      <c r="T73" s="93">
        <v>0</v>
      </c>
      <c r="U73" s="89">
        <v>0</v>
      </c>
      <c r="V73" s="90">
        <v>0</v>
      </c>
      <c r="W73" s="91">
        <v>0</v>
      </c>
      <c r="X73" s="86">
        <f t="shared" si="4"/>
        <v>3.15</v>
      </c>
      <c r="Y73" s="87">
        <f t="shared" si="4"/>
        <v>0</v>
      </c>
      <c r="Z73" s="88">
        <f t="shared" si="4"/>
        <v>3.15</v>
      </c>
    </row>
    <row r="74" spans="1:26" ht="36">
      <c r="A74" s="147" t="s">
        <v>207</v>
      </c>
      <c r="B74" s="142" t="s">
        <v>62</v>
      </c>
      <c r="C74" s="89">
        <v>0</v>
      </c>
      <c r="D74" s="90">
        <v>0</v>
      </c>
      <c r="E74" s="91">
        <v>0</v>
      </c>
      <c r="F74" s="92">
        <v>0</v>
      </c>
      <c r="G74" s="90">
        <v>0</v>
      </c>
      <c r="H74" s="93">
        <v>0</v>
      </c>
      <c r="I74" s="89">
        <v>2.301</v>
      </c>
      <c r="J74" s="90">
        <v>0</v>
      </c>
      <c r="K74" s="91">
        <v>2.301</v>
      </c>
      <c r="L74" s="92">
        <v>0</v>
      </c>
      <c r="M74" s="90">
        <v>0</v>
      </c>
      <c r="N74" s="91">
        <v>0</v>
      </c>
      <c r="O74" s="89">
        <v>0</v>
      </c>
      <c r="P74" s="90">
        <v>0</v>
      </c>
      <c r="Q74" s="91">
        <v>0</v>
      </c>
      <c r="R74" s="92">
        <v>0</v>
      </c>
      <c r="S74" s="90">
        <v>0</v>
      </c>
      <c r="T74" s="93">
        <v>0</v>
      </c>
      <c r="U74" s="89">
        <v>0</v>
      </c>
      <c r="V74" s="90">
        <v>0</v>
      </c>
      <c r="W74" s="91">
        <v>0</v>
      </c>
      <c r="X74" s="86">
        <f t="shared" si="4"/>
        <v>2.301</v>
      </c>
      <c r="Y74" s="87">
        <f t="shared" si="4"/>
        <v>0</v>
      </c>
      <c r="Z74" s="88">
        <f t="shared" si="4"/>
        <v>2.301</v>
      </c>
    </row>
    <row r="75" spans="1:26" ht="24">
      <c r="A75" s="147" t="s">
        <v>208</v>
      </c>
      <c r="B75" s="142" t="s">
        <v>418</v>
      </c>
      <c r="C75" s="89">
        <v>0</v>
      </c>
      <c r="D75" s="90">
        <v>0</v>
      </c>
      <c r="E75" s="91">
        <v>0</v>
      </c>
      <c r="F75" s="92">
        <v>0</v>
      </c>
      <c r="G75" s="90">
        <v>0</v>
      </c>
      <c r="H75" s="93">
        <v>0</v>
      </c>
      <c r="I75" s="89">
        <v>18.134</v>
      </c>
      <c r="J75" s="90">
        <v>10.463</v>
      </c>
      <c r="K75" s="91">
        <v>7.671</v>
      </c>
      <c r="L75" s="92">
        <v>0</v>
      </c>
      <c r="M75" s="90">
        <v>0</v>
      </c>
      <c r="N75" s="91">
        <v>0</v>
      </c>
      <c r="O75" s="89">
        <v>0</v>
      </c>
      <c r="P75" s="90">
        <v>0</v>
      </c>
      <c r="Q75" s="91">
        <v>0</v>
      </c>
      <c r="R75" s="92">
        <v>0</v>
      </c>
      <c r="S75" s="90">
        <v>0</v>
      </c>
      <c r="T75" s="93">
        <v>0</v>
      </c>
      <c r="U75" s="89">
        <v>0</v>
      </c>
      <c r="V75" s="90">
        <v>0</v>
      </c>
      <c r="W75" s="91">
        <v>0</v>
      </c>
      <c r="X75" s="86">
        <f t="shared" si="4"/>
        <v>18.134</v>
      </c>
      <c r="Y75" s="87">
        <f t="shared" si="4"/>
        <v>10.463</v>
      </c>
      <c r="Z75" s="88">
        <f t="shared" si="4"/>
        <v>7.671</v>
      </c>
    </row>
    <row r="76" spans="1:26" ht="27.75" customHeight="1">
      <c r="A76" s="147" t="s">
        <v>209</v>
      </c>
      <c r="B76" s="142" t="s">
        <v>63</v>
      </c>
      <c r="C76" s="89">
        <v>0</v>
      </c>
      <c r="D76" s="90">
        <v>0</v>
      </c>
      <c r="E76" s="91">
        <v>0</v>
      </c>
      <c r="F76" s="92">
        <v>0</v>
      </c>
      <c r="G76" s="90">
        <v>0</v>
      </c>
      <c r="H76" s="93">
        <v>0</v>
      </c>
      <c r="I76" s="89">
        <v>6.128</v>
      </c>
      <c r="J76" s="90">
        <v>0</v>
      </c>
      <c r="K76" s="91">
        <v>6.128</v>
      </c>
      <c r="L76" s="92">
        <v>0</v>
      </c>
      <c r="M76" s="90">
        <v>0</v>
      </c>
      <c r="N76" s="91">
        <v>0</v>
      </c>
      <c r="O76" s="89">
        <v>0</v>
      </c>
      <c r="P76" s="90">
        <v>0</v>
      </c>
      <c r="Q76" s="91">
        <v>0</v>
      </c>
      <c r="R76" s="92">
        <v>0</v>
      </c>
      <c r="S76" s="90">
        <v>0</v>
      </c>
      <c r="T76" s="93">
        <v>0</v>
      </c>
      <c r="U76" s="89">
        <v>0</v>
      </c>
      <c r="V76" s="90">
        <v>0</v>
      </c>
      <c r="W76" s="91">
        <v>0</v>
      </c>
      <c r="X76" s="86">
        <f t="shared" si="4"/>
        <v>6.128</v>
      </c>
      <c r="Y76" s="87">
        <f t="shared" si="4"/>
        <v>0</v>
      </c>
      <c r="Z76" s="88">
        <f t="shared" si="4"/>
        <v>6.128</v>
      </c>
    </row>
    <row r="77" spans="1:26" ht="24">
      <c r="A77" s="147" t="s">
        <v>210</v>
      </c>
      <c r="B77" s="142" t="s">
        <v>64</v>
      </c>
      <c r="C77" s="89">
        <v>0</v>
      </c>
      <c r="D77" s="90">
        <v>0</v>
      </c>
      <c r="E77" s="91">
        <v>0</v>
      </c>
      <c r="F77" s="92">
        <v>0</v>
      </c>
      <c r="G77" s="90">
        <v>0</v>
      </c>
      <c r="H77" s="93">
        <v>0</v>
      </c>
      <c r="I77" s="89">
        <v>16.88</v>
      </c>
      <c r="J77" s="90">
        <v>0</v>
      </c>
      <c r="K77" s="91">
        <v>16.88</v>
      </c>
      <c r="L77" s="92">
        <v>0</v>
      </c>
      <c r="M77" s="90">
        <v>0</v>
      </c>
      <c r="N77" s="91">
        <v>0</v>
      </c>
      <c r="O77" s="89">
        <v>0</v>
      </c>
      <c r="P77" s="90">
        <v>0</v>
      </c>
      <c r="Q77" s="91">
        <v>0</v>
      </c>
      <c r="R77" s="92">
        <v>0</v>
      </c>
      <c r="S77" s="90">
        <v>0</v>
      </c>
      <c r="T77" s="93">
        <v>0</v>
      </c>
      <c r="U77" s="89">
        <v>0</v>
      </c>
      <c r="V77" s="90">
        <v>0</v>
      </c>
      <c r="W77" s="91">
        <v>0</v>
      </c>
      <c r="X77" s="86">
        <f t="shared" si="4"/>
        <v>16.88</v>
      </c>
      <c r="Y77" s="87">
        <f t="shared" si="4"/>
        <v>0</v>
      </c>
      <c r="Z77" s="88">
        <f t="shared" si="4"/>
        <v>16.88</v>
      </c>
    </row>
    <row r="78" spans="1:26" ht="24">
      <c r="A78" s="147" t="s">
        <v>211</v>
      </c>
      <c r="B78" s="142" t="s">
        <v>65</v>
      </c>
      <c r="C78" s="89">
        <v>0</v>
      </c>
      <c r="D78" s="90">
        <v>0</v>
      </c>
      <c r="E78" s="91">
        <v>0</v>
      </c>
      <c r="F78" s="92">
        <v>0</v>
      </c>
      <c r="G78" s="90">
        <v>0</v>
      </c>
      <c r="H78" s="93">
        <v>0</v>
      </c>
      <c r="I78" s="89">
        <v>4.993</v>
      </c>
      <c r="J78" s="90">
        <v>0</v>
      </c>
      <c r="K78" s="91">
        <v>4.993</v>
      </c>
      <c r="L78" s="92">
        <v>0</v>
      </c>
      <c r="M78" s="90">
        <v>0</v>
      </c>
      <c r="N78" s="91">
        <v>0</v>
      </c>
      <c r="O78" s="89">
        <v>0</v>
      </c>
      <c r="P78" s="90">
        <v>0</v>
      </c>
      <c r="Q78" s="91">
        <v>0</v>
      </c>
      <c r="R78" s="92">
        <v>0</v>
      </c>
      <c r="S78" s="90">
        <v>0</v>
      </c>
      <c r="T78" s="93">
        <v>0</v>
      </c>
      <c r="U78" s="89">
        <v>0</v>
      </c>
      <c r="V78" s="90">
        <v>0</v>
      </c>
      <c r="W78" s="91">
        <v>0</v>
      </c>
      <c r="X78" s="86">
        <f t="shared" si="4"/>
        <v>4.993</v>
      </c>
      <c r="Y78" s="87">
        <f t="shared" si="4"/>
        <v>0</v>
      </c>
      <c r="Z78" s="88">
        <f t="shared" si="4"/>
        <v>4.993</v>
      </c>
    </row>
    <row r="79" spans="1:26" ht="26.25" customHeight="1">
      <c r="A79" s="147" t="s">
        <v>212</v>
      </c>
      <c r="B79" s="142" t="s">
        <v>66</v>
      </c>
      <c r="C79" s="89">
        <v>0</v>
      </c>
      <c r="D79" s="90">
        <v>0</v>
      </c>
      <c r="E79" s="91">
        <v>0</v>
      </c>
      <c r="F79" s="92">
        <v>0</v>
      </c>
      <c r="G79" s="90">
        <v>0</v>
      </c>
      <c r="H79" s="93">
        <v>0</v>
      </c>
      <c r="I79" s="89">
        <v>29.692</v>
      </c>
      <c r="J79" s="90">
        <v>29.692</v>
      </c>
      <c r="K79" s="91">
        <v>0</v>
      </c>
      <c r="L79" s="92">
        <v>0</v>
      </c>
      <c r="M79" s="90">
        <v>0</v>
      </c>
      <c r="N79" s="91">
        <v>0</v>
      </c>
      <c r="O79" s="89">
        <v>0</v>
      </c>
      <c r="P79" s="90">
        <v>0</v>
      </c>
      <c r="Q79" s="91">
        <v>0</v>
      </c>
      <c r="R79" s="92">
        <v>0</v>
      </c>
      <c r="S79" s="90">
        <v>0</v>
      </c>
      <c r="T79" s="93">
        <v>0</v>
      </c>
      <c r="U79" s="89">
        <v>0</v>
      </c>
      <c r="V79" s="90">
        <v>0</v>
      </c>
      <c r="W79" s="91">
        <v>0</v>
      </c>
      <c r="X79" s="86">
        <f t="shared" si="4"/>
        <v>29.692</v>
      </c>
      <c r="Y79" s="87">
        <f t="shared" si="4"/>
        <v>29.692</v>
      </c>
      <c r="Z79" s="88">
        <f t="shared" si="4"/>
        <v>0</v>
      </c>
    </row>
    <row r="80" spans="1:26" ht="24">
      <c r="A80" s="147" t="s">
        <v>213</v>
      </c>
      <c r="B80" s="142" t="s">
        <v>67</v>
      </c>
      <c r="C80" s="89">
        <v>0</v>
      </c>
      <c r="D80" s="90">
        <v>0</v>
      </c>
      <c r="E80" s="91">
        <v>0</v>
      </c>
      <c r="F80" s="92">
        <v>0</v>
      </c>
      <c r="G80" s="90">
        <v>0</v>
      </c>
      <c r="H80" s="93">
        <v>0</v>
      </c>
      <c r="I80" s="89">
        <v>10.196</v>
      </c>
      <c r="J80" s="90">
        <v>10.196</v>
      </c>
      <c r="K80" s="91">
        <v>0</v>
      </c>
      <c r="L80" s="92">
        <v>240</v>
      </c>
      <c r="M80" s="90">
        <v>240</v>
      </c>
      <c r="N80" s="91">
        <v>0</v>
      </c>
      <c r="O80" s="89">
        <v>0</v>
      </c>
      <c r="P80" s="90">
        <v>0</v>
      </c>
      <c r="Q80" s="91">
        <v>0</v>
      </c>
      <c r="R80" s="92">
        <v>0</v>
      </c>
      <c r="S80" s="90">
        <v>0</v>
      </c>
      <c r="T80" s="93">
        <v>0</v>
      </c>
      <c r="U80" s="89">
        <v>0</v>
      </c>
      <c r="V80" s="90">
        <v>0</v>
      </c>
      <c r="W80" s="91">
        <v>0</v>
      </c>
      <c r="X80" s="86">
        <f t="shared" si="4"/>
        <v>250.196</v>
      </c>
      <c r="Y80" s="87">
        <f t="shared" si="4"/>
        <v>250.196</v>
      </c>
      <c r="Z80" s="88">
        <f t="shared" si="4"/>
        <v>0</v>
      </c>
    </row>
    <row r="81" spans="1:26" ht="30" customHeight="1">
      <c r="A81" s="147" t="s">
        <v>214</v>
      </c>
      <c r="B81" s="142" t="s">
        <v>373</v>
      </c>
      <c r="C81" s="89">
        <v>0</v>
      </c>
      <c r="D81" s="90">
        <v>0</v>
      </c>
      <c r="E81" s="91">
        <v>0</v>
      </c>
      <c r="F81" s="92">
        <v>0</v>
      </c>
      <c r="G81" s="90">
        <v>0</v>
      </c>
      <c r="H81" s="93">
        <v>0</v>
      </c>
      <c r="I81" s="89">
        <v>0</v>
      </c>
      <c r="J81" s="90">
        <v>0</v>
      </c>
      <c r="K81" s="91">
        <v>0</v>
      </c>
      <c r="L81" s="92">
        <v>10</v>
      </c>
      <c r="M81" s="90">
        <v>8</v>
      </c>
      <c r="N81" s="91">
        <v>2</v>
      </c>
      <c r="O81" s="89">
        <v>0</v>
      </c>
      <c r="P81" s="90">
        <v>0</v>
      </c>
      <c r="Q81" s="91">
        <v>0</v>
      </c>
      <c r="R81" s="92">
        <v>0</v>
      </c>
      <c r="S81" s="90">
        <v>0</v>
      </c>
      <c r="T81" s="93">
        <v>0</v>
      </c>
      <c r="U81" s="89">
        <v>0</v>
      </c>
      <c r="V81" s="90">
        <v>0</v>
      </c>
      <c r="W81" s="91">
        <v>0</v>
      </c>
      <c r="X81" s="86">
        <f t="shared" si="4"/>
        <v>10</v>
      </c>
      <c r="Y81" s="87">
        <f t="shared" si="4"/>
        <v>8</v>
      </c>
      <c r="Z81" s="88">
        <f t="shared" si="4"/>
        <v>2</v>
      </c>
    </row>
    <row r="82" spans="1:26" ht="28.5" customHeight="1">
      <c r="A82" s="147" t="s">
        <v>215</v>
      </c>
      <c r="B82" s="142" t="s">
        <v>372</v>
      </c>
      <c r="C82" s="89">
        <v>0</v>
      </c>
      <c r="D82" s="90">
        <v>0</v>
      </c>
      <c r="E82" s="91">
        <v>0</v>
      </c>
      <c r="F82" s="92">
        <v>0</v>
      </c>
      <c r="G82" s="90">
        <v>0</v>
      </c>
      <c r="H82" s="93">
        <v>0</v>
      </c>
      <c r="I82" s="89">
        <v>0</v>
      </c>
      <c r="J82" s="90">
        <v>0</v>
      </c>
      <c r="K82" s="91">
        <v>0</v>
      </c>
      <c r="L82" s="92">
        <v>40</v>
      </c>
      <c r="M82" s="90">
        <v>30</v>
      </c>
      <c r="N82" s="91">
        <v>10</v>
      </c>
      <c r="O82" s="89">
        <v>0</v>
      </c>
      <c r="P82" s="90">
        <v>0</v>
      </c>
      <c r="Q82" s="91">
        <v>0</v>
      </c>
      <c r="R82" s="92">
        <v>0</v>
      </c>
      <c r="S82" s="90">
        <v>0</v>
      </c>
      <c r="T82" s="93">
        <v>0</v>
      </c>
      <c r="U82" s="89">
        <v>0</v>
      </c>
      <c r="V82" s="90">
        <v>0</v>
      </c>
      <c r="W82" s="91">
        <v>0</v>
      </c>
      <c r="X82" s="86">
        <f t="shared" si="4"/>
        <v>40</v>
      </c>
      <c r="Y82" s="87">
        <f t="shared" si="4"/>
        <v>30</v>
      </c>
      <c r="Z82" s="88">
        <f t="shared" si="4"/>
        <v>10</v>
      </c>
    </row>
    <row r="83" spans="1:26" ht="24">
      <c r="A83" s="147" t="s">
        <v>216</v>
      </c>
      <c r="B83" s="142" t="s">
        <v>371</v>
      </c>
      <c r="C83" s="89">
        <v>0</v>
      </c>
      <c r="D83" s="90">
        <v>0</v>
      </c>
      <c r="E83" s="91">
        <v>0</v>
      </c>
      <c r="F83" s="92">
        <v>0</v>
      </c>
      <c r="G83" s="90">
        <v>0</v>
      </c>
      <c r="H83" s="93">
        <v>0</v>
      </c>
      <c r="I83" s="89">
        <v>0</v>
      </c>
      <c r="J83" s="90">
        <v>0</v>
      </c>
      <c r="K83" s="91">
        <v>0</v>
      </c>
      <c r="L83" s="92">
        <v>20</v>
      </c>
      <c r="M83" s="90">
        <v>20</v>
      </c>
      <c r="N83" s="91">
        <v>0</v>
      </c>
      <c r="O83" s="89">
        <v>0</v>
      </c>
      <c r="P83" s="90">
        <v>0</v>
      </c>
      <c r="Q83" s="91">
        <v>0</v>
      </c>
      <c r="R83" s="92">
        <v>0</v>
      </c>
      <c r="S83" s="90">
        <v>0</v>
      </c>
      <c r="T83" s="93">
        <v>0</v>
      </c>
      <c r="U83" s="89">
        <v>0</v>
      </c>
      <c r="V83" s="90">
        <v>0</v>
      </c>
      <c r="W83" s="91">
        <v>0</v>
      </c>
      <c r="X83" s="86">
        <f t="shared" si="4"/>
        <v>20</v>
      </c>
      <c r="Y83" s="87">
        <f t="shared" si="4"/>
        <v>20</v>
      </c>
      <c r="Z83" s="88">
        <f t="shared" si="4"/>
        <v>0</v>
      </c>
    </row>
    <row r="84" spans="1:26" ht="24.75" customHeight="1">
      <c r="A84" s="147" t="s">
        <v>217</v>
      </c>
      <c r="B84" s="142" t="s">
        <v>370</v>
      </c>
      <c r="C84" s="89">
        <v>0</v>
      </c>
      <c r="D84" s="90">
        <v>0</v>
      </c>
      <c r="E84" s="91">
        <v>0</v>
      </c>
      <c r="F84" s="92">
        <v>0</v>
      </c>
      <c r="G84" s="90">
        <v>0</v>
      </c>
      <c r="H84" s="93">
        <v>0</v>
      </c>
      <c r="I84" s="89">
        <v>0</v>
      </c>
      <c r="J84" s="90">
        <v>0</v>
      </c>
      <c r="K84" s="91">
        <v>0</v>
      </c>
      <c r="L84" s="92">
        <v>45</v>
      </c>
      <c r="M84" s="90">
        <v>45</v>
      </c>
      <c r="N84" s="91">
        <v>0</v>
      </c>
      <c r="O84" s="89">
        <v>0</v>
      </c>
      <c r="P84" s="90">
        <v>0</v>
      </c>
      <c r="Q84" s="91">
        <v>0</v>
      </c>
      <c r="R84" s="92">
        <v>0</v>
      </c>
      <c r="S84" s="90">
        <v>0</v>
      </c>
      <c r="T84" s="93">
        <v>0</v>
      </c>
      <c r="U84" s="89">
        <v>0</v>
      </c>
      <c r="V84" s="90">
        <v>0</v>
      </c>
      <c r="W84" s="91">
        <v>0</v>
      </c>
      <c r="X84" s="86">
        <f t="shared" si="4"/>
        <v>45</v>
      </c>
      <c r="Y84" s="87">
        <f t="shared" si="4"/>
        <v>45</v>
      </c>
      <c r="Z84" s="88">
        <f t="shared" si="4"/>
        <v>0</v>
      </c>
    </row>
    <row r="85" spans="1:26" ht="30" customHeight="1">
      <c r="A85" s="147" t="s">
        <v>218</v>
      </c>
      <c r="B85" s="142" t="s">
        <v>369</v>
      </c>
      <c r="C85" s="89">
        <v>0</v>
      </c>
      <c r="D85" s="90">
        <v>0</v>
      </c>
      <c r="E85" s="91">
        <v>0</v>
      </c>
      <c r="F85" s="92">
        <v>0</v>
      </c>
      <c r="G85" s="90">
        <v>0</v>
      </c>
      <c r="H85" s="93">
        <v>0</v>
      </c>
      <c r="I85" s="89">
        <v>0</v>
      </c>
      <c r="J85" s="90">
        <v>0</v>
      </c>
      <c r="K85" s="91">
        <v>0</v>
      </c>
      <c r="L85" s="92">
        <v>0</v>
      </c>
      <c r="M85" s="90">
        <v>0</v>
      </c>
      <c r="N85" s="91">
        <v>0</v>
      </c>
      <c r="O85" s="89">
        <v>50</v>
      </c>
      <c r="P85" s="90">
        <v>40</v>
      </c>
      <c r="Q85" s="91">
        <v>10</v>
      </c>
      <c r="R85" s="92">
        <v>0</v>
      </c>
      <c r="S85" s="90">
        <v>0</v>
      </c>
      <c r="T85" s="93">
        <v>0</v>
      </c>
      <c r="U85" s="89">
        <v>0</v>
      </c>
      <c r="V85" s="90">
        <v>0</v>
      </c>
      <c r="W85" s="91">
        <v>0</v>
      </c>
      <c r="X85" s="86">
        <f t="shared" si="4"/>
        <v>50</v>
      </c>
      <c r="Y85" s="87">
        <f t="shared" si="4"/>
        <v>40</v>
      </c>
      <c r="Z85" s="88">
        <f t="shared" si="4"/>
        <v>10</v>
      </c>
    </row>
    <row r="86" spans="1:26" ht="24">
      <c r="A86" s="147" t="s">
        <v>219</v>
      </c>
      <c r="B86" s="142" t="s">
        <v>368</v>
      </c>
      <c r="C86" s="89">
        <v>0</v>
      </c>
      <c r="D86" s="90">
        <v>0</v>
      </c>
      <c r="E86" s="91">
        <v>0</v>
      </c>
      <c r="F86" s="92">
        <v>0</v>
      </c>
      <c r="G86" s="90">
        <v>0</v>
      </c>
      <c r="H86" s="93">
        <v>0</v>
      </c>
      <c r="I86" s="89">
        <v>0</v>
      </c>
      <c r="J86" s="90">
        <v>0</v>
      </c>
      <c r="K86" s="91">
        <v>0</v>
      </c>
      <c r="L86" s="92">
        <v>0</v>
      </c>
      <c r="M86" s="90">
        <v>0</v>
      </c>
      <c r="N86" s="91">
        <v>0</v>
      </c>
      <c r="O86" s="89">
        <v>90</v>
      </c>
      <c r="P86" s="90">
        <v>70</v>
      </c>
      <c r="Q86" s="91">
        <v>20</v>
      </c>
      <c r="R86" s="92">
        <v>0</v>
      </c>
      <c r="S86" s="90">
        <v>0</v>
      </c>
      <c r="T86" s="93">
        <v>0</v>
      </c>
      <c r="U86" s="89">
        <v>0</v>
      </c>
      <c r="V86" s="90">
        <v>0</v>
      </c>
      <c r="W86" s="91">
        <v>0</v>
      </c>
      <c r="X86" s="86">
        <f t="shared" si="4"/>
        <v>90</v>
      </c>
      <c r="Y86" s="87">
        <f t="shared" si="4"/>
        <v>70</v>
      </c>
      <c r="Z86" s="88">
        <f t="shared" si="4"/>
        <v>20</v>
      </c>
    </row>
    <row r="87" spans="1:26" ht="24">
      <c r="A87" s="147" t="s">
        <v>220</v>
      </c>
      <c r="B87" s="142" t="s">
        <v>367</v>
      </c>
      <c r="C87" s="89">
        <v>0</v>
      </c>
      <c r="D87" s="90">
        <v>0</v>
      </c>
      <c r="E87" s="91">
        <v>0</v>
      </c>
      <c r="F87" s="92">
        <v>0</v>
      </c>
      <c r="G87" s="90">
        <v>0</v>
      </c>
      <c r="H87" s="93">
        <v>0</v>
      </c>
      <c r="I87" s="89">
        <v>0</v>
      </c>
      <c r="J87" s="90">
        <v>0</v>
      </c>
      <c r="K87" s="91">
        <v>0</v>
      </c>
      <c r="L87" s="92">
        <v>0</v>
      </c>
      <c r="M87" s="90">
        <v>0</v>
      </c>
      <c r="N87" s="91">
        <v>0</v>
      </c>
      <c r="O87" s="89">
        <v>40</v>
      </c>
      <c r="P87" s="90">
        <v>30</v>
      </c>
      <c r="Q87" s="91">
        <v>10</v>
      </c>
      <c r="R87" s="92">
        <v>0</v>
      </c>
      <c r="S87" s="90">
        <v>0</v>
      </c>
      <c r="T87" s="93">
        <v>0</v>
      </c>
      <c r="U87" s="89">
        <v>0</v>
      </c>
      <c r="V87" s="90">
        <v>0</v>
      </c>
      <c r="W87" s="91">
        <v>0</v>
      </c>
      <c r="X87" s="86">
        <f t="shared" si="4"/>
        <v>40</v>
      </c>
      <c r="Y87" s="87">
        <f t="shared" si="4"/>
        <v>30</v>
      </c>
      <c r="Z87" s="88">
        <f t="shared" si="4"/>
        <v>10</v>
      </c>
    </row>
    <row r="88" spans="1:26" ht="24">
      <c r="A88" s="147" t="s">
        <v>221</v>
      </c>
      <c r="B88" s="142" t="s">
        <v>366</v>
      </c>
      <c r="C88" s="89">
        <v>0</v>
      </c>
      <c r="D88" s="90">
        <v>0</v>
      </c>
      <c r="E88" s="91">
        <v>0</v>
      </c>
      <c r="F88" s="92">
        <v>0</v>
      </c>
      <c r="G88" s="90">
        <v>0</v>
      </c>
      <c r="H88" s="93">
        <v>0</v>
      </c>
      <c r="I88" s="89">
        <v>0</v>
      </c>
      <c r="J88" s="90">
        <v>0</v>
      </c>
      <c r="K88" s="91">
        <v>0</v>
      </c>
      <c r="L88" s="92">
        <v>0</v>
      </c>
      <c r="M88" s="90">
        <v>0</v>
      </c>
      <c r="N88" s="91">
        <v>0</v>
      </c>
      <c r="O88" s="89">
        <v>0</v>
      </c>
      <c r="P88" s="90">
        <v>0</v>
      </c>
      <c r="Q88" s="91">
        <v>0</v>
      </c>
      <c r="R88" s="92">
        <v>120</v>
      </c>
      <c r="S88" s="90">
        <v>100</v>
      </c>
      <c r="T88" s="93">
        <v>20</v>
      </c>
      <c r="U88" s="89">
        <v>0</v>
      </c>
      <c r="V88" s="90">
        <v>0</v>
      </c>
      <c r="W88" s="91">
        <v>0</v>
      </c>
      <c r="X88" s="86">
        <f aca="true" t="shared" si="5" ref="X88:Z93">SUM(C88,F88,I88,L88,O88,R88,U88)</f>
        <v>120</v>
      </c>
      <c r="Y88" s="87">
        <f t="shared" si="5"/>
        <v>100</v>
      </c>
      <c r="Z88" s="88">
        <f t="shared" si="5"/>
        <v>20</v>
      </c>
    </row>
    <row r="89" spans="1:26" ht="24">
      <c r="A89" s="147" t="s">
        <v>222</v>
      </c>
      <c r="B89" s="142" t="s">
        <v>378</v>
      </c>
      <c r="C89" s="89">
        <v>0</v>
      </c>
      <c r="D89" s="90">
        <v>0</v>
      </c>
      <c r="E89" s="91">
        <v>0</v>
      </c>
      <c r="F89" s="92">
        <v>0</v>
      </c>
      <c r="G89" s="90">
        <v>0</v>
      </c>
      <c r="H89" s="93">
        <v>0</v>
      </c>
      <c r="I89" s="89">
        <v>0</v>
      </c>
      <c r="J89" s="90">
        <v>0</v>
      </c>
      <c r="K89" s="91">
        <v>0</v>
      </c>
      <c r="L89" s="92">
        <v>0</v>
      </c>
      <c r="M89" s="90">
        <v>0</v>
      </c>
      <c r="N89" s="91">
        <v>0</v>
      </c>
      <c r="O89" s="89">
        <v>0</v>
      </c>
      <c r="P89" s="90">
        <v>0</v>
      </c>
      <c r="Q89" s="91">
        <v>0</v>
      </c>
      <c r="R89" s="92">
        <v>50</v>
      </c>
      <c r="S89" s="90">
        <v>40</v>
      </c>
      <c r="T89" s="93">
        <v>10</v>
      </c>
      <c r="U89" s="89">
        <v>0</v>
      </c>
      <c r="V89" s="90">
        <v>0</v>
      </c>
      <c r="W89" s="91">
        <v>0</v>
      </c>
      <c r="X89" s="86">
        <f t="shared" si="5"/>
        <v>50</v>
      </c>
      <c r="Y89" s="87">
        <f t="shared" si="5"/>
        <v>40</v>
      </c>
      <c r="Z89" s="88">
        <f t="shared" si="5"/>
        <v>10</v>
      </c>
    </row>
    <row r="90" spans="1:26" ht="36">
      <c r="A90" s="147" t="s">
        <v>223</v>
      </c>
      <c r="B90" s="142" t="s">
        <v>376</v>
      </c>
      <c r="C90" s="89">
        <v>0</v>
      </c>
      <c r="D90" s="90">
        <v>0</v>
      </c>
      <c r="E90" s="91">
        <v>0</v>
      </c>
      <c r="F90" s="92">
        <v>0</v>
      </c>
      <c r="G90" s="90">
        <v>0</v>
      </c>
      <c r="H90" s="93">
        <v>0</v>
      </c>
      <c r="I90" s="89">
        <v>0</v>
      </c>
      <c r="J90" s="90">
        <v>0</v>
      </c>
      <c r="K90" s="91">
        <v>0</v>
      </c>
      <c r="L90" s="92">
        <v>0</v>
      </c>
      <c r="M90" s="90">
        <v>0</v>
      </c>
      <c r="N90" s="91">
        <v>0</v>
      </c>
      <c r="O90" s="89">
        <v>0</v>
      </c>
      <c r="P90" s="90">
        <v>0</v>
      </c>
      <c r="Q90" s="91">
        <v>0</v>
      </c>
      <c r="R90" s="92">
        <v>80</v>
      </c>
      <c r="S90" s="90">
        <v>60</v>
      </c>
      <c r="T90" s="93">
        <v>20</v>
      </c>
      <c r="U90" s="89">
        <v>0</v>
      </c>
      <c r="V90" s="90">
        <v>0</v>
      </c>
      <c r="W90" s="91">
        <v>0</v>
      </c>
      <c r="X90" s="86">
        <f t="shared" si="5"/>
        <v>80</v>
      </c>
      <c r="Y90" s="87">
        <f t="shared" si="5"/>
        <v>60</v>
      </c>
      <c r="Z90" s="88">
        <f t="shared" si="5"/>
        <v>20</v>
      </c>
    </row>
    <row r="91" spans="1:26" ht="27" customHeight="1">
      <c r="A91" s="147" t="s">
        <v>224</v>
      </c>
      <c r="B91" s="142" t="s">
        <v>374</v>
      </c>
      <c r="C91" s="89">
        <v>0</v>
      </c>
      <c r="D91" s="90">
        <v>0</v>
      </c>
      <c r="E91" s="91">
        <v>0</v>
      </c>
      <c r="F91" s="92">
        <v>0</v>
      </c>
      <c r="G91" s="90">
        <v>0</v>
      </c>
      <c r="H91" s="93">
        <v>0</v>
      </c>
      <c r="I91" s="89">
        <v>10.35</v>
      </c>
      <c r="J91" s="90">
        <v>10.35</v>
      </c>
      <c r="K91" s="91">
        <v>0</v>
      </c>
      <c r="L91" s="92">
        <v>0</v>
      </c>
      <c r="M91" s="90">
        <v>0</v>
      </c>
      <c r="N91" s="91">
        <v>0</v>
      </c>
      <c r="O91" s="89">
        <v>0</v>
      </c>
      <c r="P91" s="90">
        <v>0</v>
      </c>
      <c r="Q91" s="91">
        <v>0</v>
      </c>
      <c r="R91" s="92">
        <v>0</v>
      </c>
      <c r="S91" s="90">
        <v>0</v>
      </c>
      <c r="T91" s="93">
        <v>0</v>
      </c>
      <c r="U91" s="89">
        <v>80</v>
      </c>
      <c r="V91" s="90">
        <v>60</v>
      </c>
      <c r="W91" s="91">
        <v>20</v>
      </c>
      <c r="X91" s="86">
        <f t="shared" si="5"/>
        <v>90.35</v>
      </c>
      <c r="Y91" s="87">
        <f t="shared" si="5"/>
        <v>70.35</v>
      </c>
      <c r="Z91" s="88">
        <f t="shared" si="5"/>
        <v>20</v>
      </c>
    </row>
    <row r="92" spans="1:26" ht="24">
      <c r="A92" s="147" t="s">
        <v>225</v>
      </c>
      <c r="B92" s="142" t="s">
        <v>377</v>
      </c>
      <c r="C92" s="89">
        <v>0</v>
      </c>
      <c r="D92" s="90">
        <v>0</v>
      </c>
      <c r="E92" s="91">
        <v>0</v>
      </c>
      <c r="F92" s="92">
        <v>0</v>
      </c>
      <c r="G92" s="90">
        <v>0</v>
      </c>
      <c r="H92" s="93">
        <v>0</v>
      </c>
      <c r="I92" s="89">
        <v>0</v>
      </c>
      <c r="J92" s="90">
        <v>0</v>
      </c>
      <c r="K92" s="91">
        <v>0</v>
      </c>
      <c r="L92" s="92">
        <v>0</v>
      </c>
      <c r="M92" s="90">
        <v>0</v>
      </c>
      <c r="N92" s="91">
        <v>0</v>
      </c>
      <c r="O92" s="89">
        <v>0</v>
      </c>
      <c r="P92" s="90">
        <v>0</v>
      </c>
      <c r="Q92" s="91">
        <v>0</v>
      </c>
      <c r="R92" s="92">
        <v>0</v>
      </c>
      <c r="S92" s="90">
        <v>0</v>
      </c>
      <c r="T92" s="93">
        <v>0</v>
      </c>
      <c r="U92" s="89">
        <v>90</v>
      </c>
      <c r="V92" s="90">
        <v>70</v>
      </c>
      <c r="W92" s="91">
        <v>20</v>
      </c>
      <c r="X92" s="86">
        <f t="shared" si="5"/>
        <v>90</v>
      </c>
      <c r="Y92" s="87">
        <f t="shared" si="5"/>
        <v>70</v>
      </c>
      <c r="Z92" s="88">
        <f t="shared" si="5"/>
        <v>20</v>
      </c>
    </row>
    <row r="93" spans="1:26" ht="27.75" customHeight="1" thickBot="1">
      <c r="A93" s="147" t="s">
        <v>226</v>
      </c>
      <c r="B93" s="153" t="s">
        <v>375</v>
      </c>
      <c r="C93" s="115">
        <v>0</v>
      </c>
      <c r="D93" s="116">
        <v>0</v>
      </c>
      <c r="E93" s="117">
        <v>0</v>
      </c>
      <c r="F93" s="118">
        <v>0</v>
      </c>
      <c r="G93" s="116">
        <v>0</v>
      </c>
      <c r="H93" s="119">
        <v>0</v>
      </c>
      <c r="I93" s="115">
        <v>0</v>
      </c>
      <c r="J93" s="116">
        <v>0</v>
      </c>
      <c r="K93" s="117">
        <v>0</v>
      </c>
      <c r="L93" s="118">
        <v>0</v>
      </c>
      <c r="M93" s="116">
        <v>0</v>
      </c>
      <c r="N93" s="117">
        <v>0</v>
      </c>
      <c r="O93" s="115">
        <v>0</v>
      </c>
      <c r="P93" s="116">
        <v>0</v>
      </c>
      <c r="Q93" s="117">
        <v>0</v>
      </c>
      <c r="R93" s="118">
        <v>0</v>
      </c>
      <c r="S93" s="116">
        <v>0</v>
      </c>
      <c r="T93" s="119">
        <v>0</v>
      </c>
      <c r="U93" s="115">
        <v>50</v>
      </c>
      <c r="V93" s="116">
        <v>40</v>
      </c>
      <c r="W93" s="117">
        <v>10</v>
      </c>
      <c r="X93" s="104">
        <f t="shared" si="5"/>
        <v>50</v>
      </c>
      <c r="Y93" s="105">
        <f t="shared" si="5"/>
        <v>40</v>
      </c>
      <c r="Z93" s="106">
        <f t="shared" si="5"/>
        <v>10</v>
      </c>
    </row>
    <row r="94" spans="1:26" ht="24.75" thickTop="1">
      <c r="A94" s="150" t="s">
        <v>227</v>
      </c>
      <c r="B94" s="197" t="s">
        <v>356</v>
      </c>
      <c r="C94" s="198">
        <v>38.02</v>
      </c>
      <c r="D94" s="199">
        <v>38.02</v>
      </c>
      <c r="E94" s="200">
        <v>0</v>
      </c>
      <c r="F94" s="201">
        <v>0</v>
      </c>
      <c r="G94" s="199">
        <v>0</v>
      </c>
      <c r="H94" s="202">
        <v>0</v>
      </c>
      <c r="I94" s="198">
        <v>0</v>
      </c>
      <c r="J94" s="199">
        <v>0</v>
      </c>
      <c r="K94" s="200">
        <v>0</v>
      </c>
      <c r="L94" s="201">
        <v>0</v>
      </c>
      <c r="M94" s="199">
        <v>0</v>
      </c>
      <c r="N94" s="200">
        <v>0</v>
      </c>
      <c r="O94" s="198">
        <v>0</v>
      </c>
      <c r="P94" s="199">
        <v>0</v>
      </c>
      <c r="Q94" s="200">
        <v>0</v>
      </c>
      <c r="R94" s="201">
        <v>0</v>
      </c>
      <c r="S94" s="199">
        <v>0</v>
      </c>
      <c r="T94" s="202">
        <v>0</v>
      </c>
      <c r="U94" s="198">
        <v>0</v>
      </c>
      <c r="V94" s="199">
        <v>0</v>
      </c>
      <c r="W94" s="200">
        <v>0</v>
      </c>
      <c r="X94" s="120">
        <f>SUM(C94,F94,I94,L94,O94,R94,U94)</f>
        <v>38.02</v>
      </c>
      <c r="Y94" s="121">
        <f>SUM(D94,G94,J94,M94,P94,S94,V94)</f>
        <v>38.02</v>
      </c>
      <c r="Z94" s="122">
        <f>SUM(E94,H94,K94,N94,Q94,T94,W94)</f>
        <v>0</v>
      </c>
    </row>
    <row r="95" spans="1:26" ht="24">
      <c r="A95" s="147" t="s">
        <v>228</v>
      </c>
      <c r="B95" s="178" t="s">
        <v>68</v>
      </c>
      <c r="C95" s="179">
        <v>13.5</v>
      </c>
      <c r="D95" s="180">
        <v>13.5</v>
      </c>
      <c r="E95" s="181">
        <v>0</v>
      </c>
      <c r="F95" s="182">
        <v>0</v>
      </c>
      <c r="G95" s="180">
        <v>0</v>
      </c>
      <c r="H95" s="183">
        <v>0</v>
      </c>
      <c r="I95" s="179">
        <v>0</v>
      </c>
      <c r="J95" s="180">
        <v>0</v>
      </c>
      <c r="K95" s="181">
        <v>0</v>
      </c>
      <c r="L95" s="182">
        <v>0</v>
      </c>
      <c r="M95" s="180">
        <v>0</v>
      </c>
      <c r="N95" s="181">
        <v>0</v>
      </c>
      <c r="O95" s="179">
        <v>0</v>
      </c>
      <c r="P95" s="180">
        <v>0</v>
      </c>
      <c r="Q95" s="181">
        <v>0</v>
      </c>
      <c r="R95" s="182">
        <v>0</v>
      </c>
      <c r="S95" s="180">
        <v>0</v>
      </c>
      <c r="T95" s="183">
        <v>0</v>
      </c>
      <c r="U95" s="179">
        <v>0</v>
      </c>
      <c r="V95" s="180">
        <v>0</v>
      </c>
      <c r="W95" s="181">
        <v>0</v>
      </c>
      <c r="X95" s="86">
        <f aca="true" t="shared" si="6" ref="X95:Z114">SUM(C95,F95,I95,L95,O95,R95,U95)</f>
        <v>13.5</v>
      </c>
      <c r="Y95" s="87">
        <f t="shared" si="6"/>
        <v>13.5</v>
      </c>
      <c r="Z95" s="88">
        <f t="shared" si="6"/>
        <v>0</v>
      </c>
    </row>
    <row r="96" spans="1:26" ht="24">
      <c r="A96" s="147" t="s">
        <v>229</v>
      </c>
      <c r="B96" s="178" t="s">
        <v>69</v>
      </c>
      <c r="C96" s="179">
        <v>14</v>
      </c>
      <c r="D96" s="180">
        <v>14</v>
      </c>
      <c r="E96" s="181">
        <v>0</v>
      </c>
      <c r="F96" s="182">
        <v>30</v>
      </c>
      <c r="G96" s="180">
        <v>30</v>
      </c>
      <c r="H96" s="183">
        <v>0</v>
      </c>
      <c r="I96" s="179">
        <v>0</v>
      </c>
      <c r="J96" s="180">
        <v>0</v>
      </c>
      <c r="K96" s="181">
        <v>0</v>
      </c>
      <c r="L96" s="182">
        <v>0</v>
      </c>
      <c r="M96" s="180">
        <v>0</v>
      </c>
      <c r="N96" s="181">
        <v>0</v>
      </c>
      <c r="O96" s="179">
        <v>30</v>
      </c>
      <c r="P96" s="180">
        <v>30</v>
      </c>
      <c r="Q96" s="181">
        <v>0</v>
      </c>
      <c r="R96" s="182">
        <v>30</v>
      </c>
      <c r="S96" s="180">
        <v>30</v>
      </c>
      <c r="T96" s="183">
        <v>0</v>
      </c>
      <c r="U96" s="179">
        <v>30</v>
      </c>
      <c r="V96" s="180">
        <v>30</v>
      </c>
      <c r="W96" s="181">
        <v>0</v>
      </c>
      <c r="X96" s="86">
        <f t="shared" si="6"/>
        <v>134</v>
      </c>
      <c r="Y96" s="87">
        <f t="shared" si="6"/>
        <v>134</v>
      </c>
      <c r="Z96" s="88">
        <f t="shared" si="6"/>
        <v>0</v>
      </c>
    </row>
    <row r="97" spans="1:26" ht="24">
      <c r="A97" s="147" t="s">
        <v>230</v>
      </c>
      <c r="B97" s="178" t="s">
        <v>70</v>
      </c>
      <c r="C97" s="179">
        <v>0</v>
      </c>
      <c r="D97" s="180">
        <v>0</v>
      </c>
      <c r="E97" s="181">
        <v>0</v>
      </c>
      <c r="F97" s="182">
        <v>30</v>
      </c>
      <c r="G97" s="180">
        <v>30</v>
      </c>
      <c r="H97" s="183">
        <v>0</v>
      </c>
      <c r="I97" s="179">
        <v>0</v>
      </c>
      <c r="J97" s="180">
        <v>0</v>
      </c>
      <c r="K97" s="181">
        <v>0</v>
      </c>
      <c r="L97" s="182">
        <v>30</v>
      </c>
      <c r="M97" s="180">
        <v>30</v>
      </c>
      <c r="N97" s="181">
        <v>0</v>
      </c>
      <c r="O97" s="179">
        <v>30</v>
      </c>
      <c r="P97" s="180">
        <v>30</v>
      </c>
      <c r="Q97" s="181">
        <v>0</v>
      </c>
      <c r="R97" s="182">
        <v>30</v>
      </c>
      <c r="S97" s="180">
        <v>30</v>
      </c>
      <c r="T97" s="183">
        <v>0</v>
      </c>
      <c r="U97" s="179">
        <v>30</v>
      </c>
      <c r="V97" s="180">
        <v>30</v>
      </c>
      <c r="W97" s="181">
        <v>0</v>
      </c>
      <c r="X97" s="86">
        <f t="shared" si="6"/>
        <v>150</v>
      </c>
      <c r="Y97" s="87">
        <f t="shared" si="6"/>
        <v>150</v>
      </c>
      <c r="Z97" s="88">
        <f t="shared" si="6"/>
        <v>0</v>
      </c>
    </row>
    <row r="98" spans="1:26" ht="30.75" customHeight="1">
      <c r="A98" s="147" t="s">
        <v>231</v>
      </c>
      <c r="B98" s="178" t="s">
        <v>71</v>
      </c>
      <c r="C98" s="179">
        <v>14.884</v>
      </c>
      <c r="D98" s="180">
        <v>14.884</v>
      </c>
      <c r="E98" s="181">
        <v>0</v>
      </c>
      <c r="F98" s="182">
        <v>10</v>
      </c>
      <c r="G98" s="180">
        <v>10</v>
      </c>
      <c r="H98" s="183">
        <v>0</v>
      </c>
      <c r="I98" s="179">
        <v>0</v>
      </c>
      <c r="J98" s="180">
        <v>0</v>
      </c>
      <c r="K98" s="181">
        <v>0</v>
      </c>
      <c r="L98" s="182">
        <v>0</v>
      </c>
      <c r="M98" s="180">
        <v>0</v>
      </c>
      <c r="N98" s="181">
        <v>0</v>
      </c>
      <c r="O98" s="179">
        <v>15</v>
      </c>
      <c r="P98" s="180">
        <v>15</v>
      </c>
      <c r="Q98" s="181">
        <v>0</v>
      </c>
      <c r="R98" s="182">
        <v>20</v>
      </c>
      <c r="S98" s="180">
        <v>20</v>
      </c>
      <c r="T98" s="183">
        <v>0</v>
      </c>
      <c r="U98" s="179">
        <v>20</v>
      </c>
      <c r="V98" s="180">
        <v>20</v>
      </c>
      <c r="W98" s="181">
        <v>0</v>
      </c>
      <c r="X98" s="86">
        <f t="shared" si="6"/>
        <v>79.884</v>
      </c>
      <c r="Y98" s="87">
        <f t="shared" si="6"/>
        <v>79.884</v>
      </c>
      <c r="Z98" s="88">
        <f t="shared" si="6"/>
        <v>0</v>
      </c>
    </row>
    <row r="99" spans="1:26" ht="24">
      <c r="A99" s="147" t="s">
        <v>232</v>
      </c>
      <c r="B99" s="178" t="s">
        <v>72</v>
      </c>
      <c r="C99" s="179">
        <v>0</v>
      </c>
      <c r="D99" s="180">
        <v>0</v>
      </c>
      <c r="E99" s="181">
        <v>0</v>
      </c>
      <c r="F99" s="182">
        <v>90</v>
      </c>
      <c r="G99" s="180">
        <v>90</v>
      </c>
      <c r="H99" s="183">
        <v>0</v>
      </c>
      <c r="I99" s="179">
        <v>58.411</v>
      </c>
      <c r="J99" s="180">
        <v>58.411</v>
      </c>
      <c r="K99" s="181">
        <v>0</v>
      </c>
      <c r="L99" s="182">
        <v>0</v>
      </c>
      <c r="M99" s="180">
        <v>0</v>
      </c>
      <c r="N99" s="181">
        <v>0</v>
      </c>
      <c r="O99" s="179">
        <v>0</v>
      </c>
      <c r="P99" s="180">
        <v>0</v>
      </c>
      <c r="Q99" s="181">
        <v>0</v>
      </c>
      <c r="R99" s="182">
        <v>0</v>
      </c>
      <c r="S99" s="180">
        <v>0</v>
      </c>
      <c r="T99" s="183">
        <v>0</v>
      </c>
      <c r="U99" s="179">
        <v>0</v>
      </c>
      <c r="V99" s="180">
        <v>0</v>
      </c>
      <c r="W99" s="181">
        <v>0</v>
      </c>
      <c r="X99" s="86">
        <f t="shared" si="6"/>
        <v>148.411</v>
      </c>
      <c r="Y99" s="87">
        <f t="shared" si="6"/>
        <v>148.411</v>
      </c>
      <c r="Z99" s="88">
        <f t="shared" si="6"/>
        <v>0</v>
      </c>
    </row>
    <row r="100" spans="1:26" ht="47.25" customHeight="1">
      <c r="A100" s="147" t="s">
        <v>233</v>
      </c>
      <c r="B100" s="178" t="s">
        <v>419</v>
      </c>
      <c r="C100" s="179">
        <v>0</v>
      </c>
      <c r="D100" s="180">
        <v>0</v>
      </c>
      <c r="E100" s="181">
        <v>0</v>
      </c>
      <c r="F100" s="182">
        <v>55</v>
      </c>
      <c r="G100" s="180">
        <v>55</v>
      </c>
      <c r="H100" s="183">
        <v>0</v>
      </c>
      <c r="I100" s="179">
        <v>109.834</v>
      </c>
      <c r="J100" s="180">
        <v>109.834</v>
      </c>
      <c r="K100" s="181">
        <v>0</v>
      </c>
      <c r="L100" s="182">
        <v>0</v>
      </c>
      <c r="M100" s="180">
        <v>0</v>
      </c>
      <c r="N100" s="181">
        <v>0</v>
      </c>
      <c r="O100" s="179">
        <v>0</v>
      </c>
      <c r="P100" s="180">
        <v>0</v>
      </c>
      <c r="Q100" s="181">
        <v>0</v>
      </c>
      <c r="R100" s="182">
        <v>0</v>
      </c>
      <c r="S100" s="180">
        <v>0</v>
      </c>
      <c r="T100" s="183">
        <v>0</v>
      </c>
      <c r="U100" s="179">
        <v>0</v>
      </c>
      <c r="V100" s="180">
        <v>0</v>
      </c>
      <c r="W100" s="181">
        <v>0</v>
      </c>
      <c r="X100" s="86">
        <f t="shared" si="6"/>
        <v>164.834</v>
      </c>
      <c r="Y100" s="87">
        <f t="shared" si="6"/>
        <v>164.834</v>
      </c>
      <c r="Z100" s="88">
        <f t="shared" si="6"/>
        <v>0</v>
      </c>
    </row>
    <row r="101" spans="1:26" ht="33.75" customHeight="1">
      <c r="A101" s="147" t="s">
        <v>234</v>
      </c>
      <c r="B101" s="178" t="s">
        <v>73</v>
      </c>
      <c r="C101" s="179">
        <v>0</v>
      </c>
      <c r="D101" s="180">
        <v>0</v>
      </c>
      <c r="E101" s="181">
        <v>0</v>
      </c>
      <c r="F101" s="182">
        <v>0</v>
      </c>
      <c r="G101" s="180">
        <v>0</v>
      </c>
      <c r="H101" s="183">
        <v>0</v>
      </c>
      <c r="I101" s="179">
        <v>0</v>
      </c>
      <c r="J101" s="180">
        <v>0</v>
      </c>
      <c r="K101" s="181">
        <v>0</v>
      </c>
      <c r="L101" s="182">
        <v>0</v>
      </c>
      <c r="M101" s="180">
        <v>0</v>
      </c>
      <c r="N101" s="181">
        <v>0</v>
      </c>
      <c r="O101" s="179">
        <v>0</v>
      </c>
      <c r="P101" s="180">
        <v>0</v>
      </c>
      <c r="Q101" s="181">
        <v>0</v>
      </c>
      <c r="R101" s="182">
        <v>650</v>
      </c>
      <c r="S101" s="180">
        <v>650</v>
      </c>
      <c r="T101" s="183">
        <v>0</v>
      </c>
      <c r="U101" s="179">
        <v>600</v>
      </c>
      <c r="V101" s="180">
        <v>600</v>
      </c>
      <c r="W101" s="181">
        <v>0</v>
      </c>
      <c r="X101" s="86">
        <f t="shared" si="6"/>
        <v>1250</v>
      </c>
      <c r="Y101" s="87">
        <f t="shared" si="6"/>
        <v>1250</v>
      </c>
      <c r="Z101" s="88">
        <f t="shared" si="6"/>
        <v>0</v>
      </c>
    </row>
    <row r="102" spans="1:26" ht="24">
      <c r="A102" s="147" t="s">
        <v>235</v>
      </c>
      <c r="B102" s="178" t="s">
        <v>355</v>
      </c>
      <c r="C102" s="179">
        <v>0</v>
      </c>
      <c r="D102" s="180">
        <v>0</v>
      </c>
      <c r="E102" s="181">
        <v>0</v>
      </c>
      <c r="F102" s="182">
        <v>0</v>
      </c>
      <c r="G102" s="180">
        <v>0</v>
      </c>
      <c r="H102" s="183">
        <v>0</v>
      </c>
      <c r="I102" s="179">
        <v>66.2</v>
      </c>
      <c r="J102" s="180">
        <v>66.2</v>
      </c>
      <c r="K102" s="181">
        <v>0</v>
      </c>
      <c r="L102" s="182">
        <v>70</v>
      </c>
      <c r="M102" s="180">
        <v>70</v>
      </c>
      <c r="N102" s="181">
        <v>0</v>
      </c>
      <c r="O102" s="179">
        <v>140</v>
      </c>
      <c r="P102" s="180">
        <v>140</v>
      </c>
      <c r="Q102" s="181">
        <v>0</v>
      </c>
      <c r="R102" s="182">
        <v>0</v>
      </c>
      <c r="S102" s="180">
        <v>0</v>
      </c>
      <c r="T102" s="183">
        <v>0</v>
      </c>
      <c r="U102" s="179">
        <v>0</v>
      </c>
      <c r="V102" s="180">
        <v>0</v>
      </c>
      <c r="W102" s="181">
        <v>0</v>
      </c>
      <c r="X102" s="86">
        <f t="shared" si="6"/>
        <v>276.2</v>
      </c>
      <c r="Y102" s="87">
        <f t="shared" si="6"/>
        <v>276.2</v>
      </c>
      <c r="Z102" s="88">
        <f t="shared" si="6"/>
        <v>0</v>
      </c>
    </row>
    <row r="103" spans="1:26" ht="27.75" customHeight="1">
      <c r="A103" s="147" t="s">
        <v>236</v>
      </c>
      <c r="B103" s="178" t="s">
        <v>74</v>
      </c>
      <c r="C103" s="179">
        <v>0</v>
      </c>
      <c r="D103" s="180">
        <v>0</v>
      </c>
      <c r="E103" s="181">
        <v>0</v>
      </c>
      <c r="F103" s="182">
        <v>0</v>
      </c>
      <c r="G103" s="180">
        <v>0</v>
      </c>
      <c r="H103" s="183">
        <v>0</v>
      </c>
      <c r="I103" s="179">
        <v>0</v>
      </c>
      <c r="J103" s="180">
        <v>0</v>
      </c>
      <c r="K103" s="181">
        <v>0</v>
      </c>
      <c r="L103" s="182">
        <v>35</v>
      </c>
      <c r="M103" s="180">
        <v>35</v>
      </c>
      <c r="N103" s="181">
        <v>0</v>
      </c>
      <c r="O103" s="179">
        <v>0</v>
      </c>
      <c r="P103" s="180">
        <v>0</v>
      </c>
      <c r="Q103" s="181">
        <v>0</v>
      </c>
      <c r="R103" s="182">
        <v>0</v>
      </c>
      <c r="S103" s="180">
        <v>0</v>
      </c>
      <c r="T103" s="183">
        <v>0</v>
      </c>
      <c r="U103" s="179">
        <v>0</v>
      </c>
      <c r="V103" s="180">
        <v>0</v>
      </c>
      <c r="W103" s="181">
        <v>0</v>
      </c>
      <c r="X103" s="86">
        <f t="shared" si="6"/>
        <v>35</v>
      </c>
      <c r="Y103" s="87">
        <f t="shared" si="6"/>
        <v>35</v>
      </c>
      <c r="Z103" s="88">
        <f t="shared" si="6"/>
        <v>0</v>
      </c>
    </row>
    <row r="104" spans="1:26" ht="27.75" customHeight="1">
      <c r="A104" s="147" t="s">
        <v>237</v>
      </c>
      <c r="B104" s="178" t="s">
        <v>75</v>
      </c>
      <c r="C104" s="179">
        <v>0</v>
      </c>
      <c r="D104" s="180">
        <v>0</v>
      </c>
      <c r="E104" s="181">
        <v>0</v>
      </c>
      <c r="F104" s="182">
        <v>0</v>
      </c>
      <c r="G104" s="180">
        <v>0</v>
      </c>
      <c r="H104" s="183">
        <v>0</v>
      </c>
      <c r="I104" s="179">
        <v>0</v>
      </c>
      <c r="J104" s="180">
        <v>0</v>
      </c>
      <c r="K104" s="181">
        <v>0</v>
      </c>
      <c r="L104" s="182">
        <v>35</v>
      </c>
      <c r="M104" s="180">
        <v>35</v>
      </c>
      <c r="N104" s="181">
        <v>0</v>
      </c>
      <c r="O104" s="179">
        <v>0</v>
      </c>
      <c r="P104" s="180">
        <v>0</v>
      </c>
      <c r="Q104" s="181">
        <v>0</v>
      </c>
      <c r="R104" s="182">
        <v>0</v>
      </c>
      <c r="S104" s="180">
        <v>0</v>
      </c>
      <c r="T104" s="183">
        <v>0</v>
      </c>
      <c r="U104" s="179">
        <v>0</v>
      </c>
      <c r="V104" s="180">
        <v>0</v>
      </c>
      <c r="W104" s="181">
        <v>0</v>
      </c>
      <c r="X104" s="86">
        <f t="shared" si="6"/>
        <v>35</v>
      </c>
      <c r="Y104" s="87">
        <f t="shared" si="6"/>
        <v>35</v>
      </c>
      <c r="Z104" s="88">
        <f t="shared" si="6"/>
        <v>0</v>
      </c>
    </row>
    <row r="105" spans="1:26" ht="24">
      <c r="A105" s="147" t="s">
        <v>238</v>
      </c>
      <c r="B105" s="178" t="s">
        <v>76</v>
      </c>
      <c r="C105" s="179">
        <v>0</v>
      </c>
      <c r="D105" s="180">
        <v>0</v>
      </c>
      <c r="E105" s="181">
        <v>0</v>
      </c>
      <c r="F105" s="182">
        <v>0</v>
      </c>
      <c r="G105" s="180">
        <v>0</v>
      </c>
      <c r="H105" s="183">
        <v>0</v>
      </c>
      <c r="I105" s="179">
        <v>0</v>
      </c>
      <c r="J105" s="180">
        <v>0</v>
      </c>
      <c r="K105" s="181">
        <v>0</v>
      </c>
      <c r="L105" s="182">
        <v>0</v>
      </c>
      <c r="M105" s="180">
        <v>0</v>
      </c>
      <c r="N105" s="181">
        <v>0</v>
      </c>
      <c r="O105" s="179">
        <v>130</v>
      </c>
      <c r="P105" s="180">
        <v>130</v>
      </c>
      <c r="Q105" s="181">
        <v>0</v>
      </c>
      <c r="R105" s="182">
        <v>0</v>
      </c>
      <c r="S105" s="180">
        <v>0</v>
      </c>
      <c r="T105" s="183">
        <v>0</v>
      </c>
      <c r="U105" s="179">
        <v>0</v>
      </c>
      <c r="V105" s="180">
        <v>0</v>
      </c>
      <c r="W105" s="181">
        <v>0</v>
      </c>
      <c r="X105" s="86">
        <f t="shared" si="6"/>
        <v>130</v>
      </c>
      <c r="Y105" s="87">
        <f t="shared" si="6"/>
        <v>130</v>
      </c>
      <c r="Z105" s="88">
        <f t="shared" si="6"/>
        <v>0</v>
      </c>
    </row>
    <row r="106" spans="1:26" ht="24">
      <c r="A106" s="147" t="s">
        <v>239</v>
      </c>
      <c r="B106" s="178" t="s">
        <v>77</v>
      </c>
      <c r="C106" s="179">
        <v>0</v>
      </c>
      <c r="D106" s="180">
        <v>0</v>
      </c>
      <c r="E106" s="181">
        <v>0</v>
      </c>
      <c r="F106" s="182">
        <v>0</v>
      </c>
      <c r="G106" s="180">
        <v>0</v>
      </c>
      <c r="H106" s="183">
        <v>0</v>
      </c>
      <c r="I106" s="179">
        <v>0</v>
      </c>
      <c r="J106" s="180">
        <v>0</v>
      </c>
      <c r="K106" s="181">
        <v>0</v>
      </c>
      <c r="L106" s="182">
        <v>0</v>
      </c>
      <c r="M106" s="180">
        <v>0</v>
      </c>
      <c r="N106" s="181">
        <v>0</v>
      </c>
      <c r="O106" s="179">
        <v>65</v>
      </c>
      <c r="P106" s="180">
        <v>65</v>
      </c>
      <c r="Q106" s="181">
        <v>0</v>
      </c>
      <c r="R106" s="182">
        <v>0</v>
      </c>
      <c r="S106" s="180">
        <v>0</v>
      </c>
      <c r="T106" s="183">
        <v>0</v>
      </c>
      <c r="U106" s="179">
        <v>0</v>
      </c>
      <c r="V106" s="180">
        <v>0</v>
      </c>
      <c r="W106" s="181">
        <v>0</v>
      </c>
      <c r="X106" s="86">
        <f t="shared" si="6"/>
        <v>65</v>
      </c>
      <c r="Y106" s="87">
        <f t="shared" si="6"/>
        <v>65</v>
      </c>
      <c r="Z106" s="88">
        <f t="shared" si="6"/>
        <v>0</v>
      </c>
    </row>
    <row r="107" spans="1:26" ht="24">
      <c r="A107" s="147" t="s">
        <v>240</v>
      </c>
      <c r="B107" s="203" t="s">
        <v>357</v>
      </c>
      <c r="C107" s="179">
        <v>5.127</v>
      </c>
      <c r="D107" s="180">
        <v>5.127</v>
      </c>
      <c r="E107" s="181">
        <v>0</v>
      </c>
      <c r="F107" s="182">
        <v>0</v>
      </c>
      <c r="G107" s="180">
        <v>0</v>
      </c>
      <c r="H107" s="183">
        <v>0</v>
      </c>
      <c r="I107" s="179">
        <v>0</v>
      </c>
      <c r="J107" s="180">
        <v>0</v>
      </c>
      <c r="K107" s="181">
        <v>0</v>
      </c>
      <c r="L107" s="182">
        <v>0</v>
      </c>
      <c r="M107" s="180">
        <v>0</v>
      </c>
      <c r="N107" s="181">
        <v>0</v>
      </c>
      <c r="O107" s="179">
        <v>0</v>
      </c>
      <c r="P107" s="180">
        <v>0</v>
      </c>
      <c r="Q107" s="181">
        <v>0</v>
      </c>
      <c r="R107" s="182">
        <v>0</v>
      </c>
      <c r="S107" s="180">
        <v>0</v>
      </c>
      <c r="T107" s="183">
        <v>0</v>
      </c>
      <c r="U107" s="179">
        <v>0</v>
      </c>
      <c r="V107" s="180">
        <v>0</v>
      </c>
      <c r="W107" s="181">
        <v>0</v>
      </c>
      <c r="X107" s="86">
        <f t="shared" si="6"/>
        <v>5.127</v>
      </c>
      <c r="Y107" s="87">
        <f t="shared" si="6"/>
        <v>5.127</v>
      </c>
      <c r="Z107" s="88">
        <f t="shared" si="6"/>
        <v>0</v>
      </c>
    </row>
    <row r="108" spans="1:26" ht="36">
      <c r="A108" s="147" t="s">
        <v>241</v>
      </c>
      <c r="B108" s="203" t="s">
        <v>358</v>
      </c>
      <c r="C108" s="179">
        <v>5.5</v>
      </c>
      <c r="D108" s="180">
        <v>5.5</v>
      </c>
      <c r="E108" s="181">
        <v>0</v>
      </c>
      <c r="F108" s="182">
        <v>0</v>
      </c>
      <c r="G108" s="180">
        <v>0</v>
      </c>
      <c r="H108" s="183">
        <v>0</v>
      </c>
      <c r="I108" s="179">
        <v>0</v>
      </c>
      <c r="J108" s="180">
        <v>0</v>
      </c>
      <c r="K108" s="181">
        <v>0</v>
      </c>
      <c r="L108" s="182">
        <v>0</v>
      </c>
      <c r="M108" s="180">
        <v>0</v>
      </c>
      <c r="N108" s="181">
        <v>0</v>
      </c>
      <c r="O108" s="179">
        <v>0</v>
      </c>
      <c r="P108" s="180">
        <v>0</v>
      </c>
      <c r="Q108" s="181">
        <v>0</v>
      </c>
      <c r="R108" s="182">
        <v>0</v>
      </c>
      <c r="S108" s="180">
        <v>0</v>
      </c>
      <c r="T108" s="183">
        <v>0</v>
      </c>
      <c r="U108" s="179">
        <v>0</v>
      </c>
      <c r="V108" s="180">
        <v>0</v>
      </c>
      <c r="W108" s="181">
        <v>0</v>
      </c>
      <c r="X108" s="86">
        <f t="shared" si="6"/>
        <v>5.5</v>
      </c>
      <c r="Y108" s="87">
        <f t="shared" si="6"/>
        <v>5.5</v>
      </c>
      <c r="Z108" s="88">
        <f t="shared" si="6"/>
        <v>0</v>
      </c>
    </row>
    <row r="109" spans="1:26" ht="36">
      <c r="A109" s="147" t="s">
        <v>242</v>
      </c>
      <c r="B109" s="203" t="s">
        <v>359</v>
      </c>
      <c r="C109" s="179">
        <v>0</v>
      </c>
      <c r="D109" s="180">
        <v>0</v>
      </c>
      <c r="E109" s="181">
        <v>0</v>
      </c>
      <c r="F109" s="182">
        <v>0</v>
      </c>
      <c r="G109" s="180">
        <v>0</v>
      </c>
      <c r="H109" s="183">
        <v>0</v>
      </c>
      <c r="I109" s="179">
        <v>0</v>
      </c>
      <c r="J109" s="180">
        <v>0</v>
      </c>
      <c r="K109" s="181">
        <v>0</v>
      </c>
      <c r="L109" s="182">
        <v>0</v>
      </c>
      <c r="M109" s="180">
        <v>0</v>
      </c>
      <c r="N109" s="181">
        <v>0</v>
      </c>
      <c r="O109" s="179">
        <v>35</v>
      </c>
      <c r="P109" s="180">
        <v>35</v>
      </c>
      <c r="Q109" s="181">
        <v>0</v>
      </c>
      <c r="R109" s="182">
        <v>0</v>
      </c>
      <c r="S109" s="180">
        <v>0</v>
      </c>
      <c r="T109" s="183">
        <v>0</v>
      </c>
      <c r="U109" s="179">
        <v>0</v>
      </c>
      <c r="V109" s="180">
        <v>0</v>
      </c>
      <c r="W109" s="181">
        <v>0</v>
      </c>
      <c r="X109" s="86">
        <f t="shared" si="6"/>
        <v>35</v>
      </c>
      <c r="Y109" s="87">
        <f t="shared" si="6"/>
        <v>35</v>
      </c>
      <c r="Z109" s="88">
        <f t="shared" si="6"/>
        <v>0</v>
      </c>
    </row>
    <row r="110" spans="1:26" ht="24">
      <c r="A110" s="147" t="s">
        <v>243</v>
      </c>
      <c r="B110" s="178" t="s">
        <v>360</v>
      </c>
      <c r="C110" s="179">
        <v>0</v>
      </c>
      <c r="D110" s="180">
        <v>0</v>
      </c>
      <c r="E110" s="181">
        <v>0</v>
      </c>
      <c r="F110" s="182">
        <v>0</v>
      </c>
      <c r="G110" s="180">
        <v>0</v>
      </c>
      <c r="H110" s="183">
        <v>0</v>
      </c>
      <c r="I110" s="179">
        <v>0</v>
      </c>
      <c r="J110" s="180">
        <v>0</v>
      </c>
      <c r="K110" s="181">
        <v>0</v>
      </c>
      <c r="L110" s="182">
        <v>0</v>
      </c>
      <c r="M110" s="180">
        <v>0</v>
      </c>
      <c r="N110" s="181">
        <v>0</v>
      </c>
      <c r="O110" s="179">
        <v>0</v>
      </c>
      <c r="P110" s="180">
        <v>0</v>
      </c>
      <c r="Q110" s="181">
        <v>0</v>
      </c>
      <c r="R110" s="182">
        <v>30</v>
      </c>
      <c r="S110" s="180">
        <v>30</v>
      </c>
      <c r="T110" s="183">
        <v>0</v>
      </c>
      <c r="U110" s="179">
        <v>30</v>
      </c>
      <c r="V110" s="180">
        <v>30</v>
      </c>
      <c r="W110" s="181">
        <v>0</v>
      </c>
      <c r="X110" s="86">
        <f t="shared" si="6"/>
        <v>60</v>
      </c>
      <c r="Y110" s="87">
        <f t="shared" si="6"/>
        <v>60</v>
      </c>
      <c r="Z110" s="88">
        <f t="shared" si="6"/>
        <v>0</v>
      </c>
    </row>
    <row r="111" spans="1:26" ht="28.5" customHeight="1">
      <c r="A111" s="147" t="s">
        <v>244</v>
      </c>
      <c r="B111" s="203" t="s">
        <v>361</v>
      </c>
      <c r="C111" s="179">
        <v>0</v>
      </c>
      <c r="D111" s="180">
        <v>0</v>
      </c>
      <c r="E111" s="181">
        <v>0</v>
      </c>
      <c r="F111" s="182">
        <v>0</v>
      </c>
      <c r="G111" s="180">
        <v>0</v>
      </c>
      <c r="H111" s="183">
        <v>0</v>
      </c>
      <c r="I111" s="179">
        <v>8.8</v>
      </c>
      <c r="J111" s="180">
        <v>0</v>
      </c>
      <c r="K111" s="181">
        <v>8.8</v>
      </c>
      <c r="L111" s="182">
        <v>0</v>
      </c>
      <c r="M111" s="180">
        <v>0</v>
      </c>
      <c r="N111" s="181">
        <v>0</v>
      </c>
      <c r="O111" s="179">
        <v>0</v>
      </c>
      <c r="P111" s="180">
        <v>0</v>
      </c>
      <c r="Q111" s="181">
        <v>0</v>
      </c>
      <c r="R111" s="182">
        <v>0</v>
      </c>
      <c r="S111" s="180">
        <v>0</v>
      </c>
      <c r="T111" s="183">
        <v>0</v>
      </c>
      <c r="U111" s="179">
        <v>0</v>
      </c>
      <c r="V111" s="180">
        <v>0</v>
      </c>
      <c r="W111" s="181">
        <v>0</v>
      </c>
      <c r="X111" s="86">
        <f t="shared" si="6"/>
        <v>8.8</v>
      </c>
      <c r="Y111" s="87">
        <f t="shared" si="6"/>
        <v>0</v>
      </c>
      <c r="Z111" s="88">
        <f t="shared" si="6"/>
        <v>8.8</v>
      </c>
    </row>
    <row r="112" spans="1:26" ht="24.75" customHeight="1">
      <c r="A112" s="147" t="s">
        <v>245</v>
      </c>
      <c r="B112" s="178" t="s">
        <v>362</v>
      </c>
      <c r="C112" s="179">
        <v>0</v>
      </c>
      <c r="D112" s="180">
        <v>0</v>
      </c>
      <c r="E112" s="181">
        <v>0</v>
      </c>
      <c r="F112" s="182">
        <v>0</v>
      </c>
      <c r="G112" s="180">
        <v>0</v>
      </c>
      <c r="H112" s="183">
        <v>0</v>
      </c>
      <c r="I112" s="179">
        <v>0</v>
      </c>
      <c r="J112" s="180">
        <v>0</v>
      </c>
      <c r="K112" s="181">
        <v>0</v>
      </c>
      <c r="L112" s="182">
        <v>60</v>
      </c>
      <c r="M112" s="180">
        <v>60</v>
      </c>
      <c r="N112" s="181">
        <v>0</v>
      </c>
      <c r="O112" s="179">
        <v>0</v>
      </c>
      <c r="P112" s="180">
        <v>0</v>
      </c>
      <c r="Q112" s="181">
        <v>0</v>
      </c>
      <c r="R112" s="182">
        <v>0</v>
      </c>
      <c r="S112" s="180">
        <v>0</v>
      </c>
      <c r="T112" s="183">
        <v>0</v>
      </c>
      <c r="U112" s="179">
        <v>0</v>
      </c>
      <c r="V112" s="180">
        <v>0</v>
      </c>
      <c r="W112" s="181">
        <v>0</v>
      </c>
      <c r="X112" s="86">
        <f t="shared" si="6"/>
        <v>60</v>
      </c>
      <c r="Y112" s="87">
        <f t="shared" si="6"/>
        <v>60</v>
      </c>
      <c r="Z112" s="88">
        <f t="shared" si="6"/>
        <v>0</v>
      </c>
    </row>
    <row r="113" spans="1:26" ht="36">
      <c r="A113" s="147" t="s">
        <v>246</v>
      </c>
      <c r="B113" s="184" t="s">
        <v>421</v>
      </c>
      <c r="C113" s="185">
        <v>0</v>
      </c>
      <c r="D113" s="186">
        <v>0</v>
      </c>
      <c r="E113" s="187">
        <v>0</v>
      </c>
      <c r="F113" s="188">
        <v>0</v>
      </c>
      <c r="G113" s="186">
        <v>0</v>
      </c>
      <c r="H113" s="189">
        <v>0</v>
      </c>
      <c r="I113" s="185">
        <v>18.129</v>
      </c>
      <c r="J113" s="186">
        <v>18.129</v>
      </c>
      <c r="K113" s="187">
        <v>0</v>
      </c>
      <c r="L113" s="188">
        <v>0</v>
      </c>
      <c r="M113" s="186">
        <v>0</v>
      </c>
      <c r="N113" s="187">
        <v>0</v>
      </c>
      <c r="O113" s="185">
        <v>0</v>
      </c>
      <c r="P113" s="186">
        <v>0</v>
      </c>
      <c r="Q113" s="187">
        <v>0</v>
      </c>
      <c r="R113" s="188">
        <v>0</v>
      </c>
      <c r="S113" s="186">
        <v>0</v>
      </c>
      <c r="T113" s="189">
        <v>0</v>
      </c>
      <c r="U113" s="185">
        <v>0</v>
      </c>
      <c r="V113" s="186">
        <v>0</v>
      </c>
      <c r="W113" s="187">
        <v>0</v>
      </c>
      <c r="X113" s="104">
        <f t="shared" si="6"/>
        <v>18.129</v>
      </c>
      <c r="Y113" s="105">
        <f t="shared" si="6"/>
        <v>18.129</v>
      </c>
      <c r="Z113" s="106">
        <f t="shared" si="6"/>
        <v>0</v>
      </c>
    </row>
    <row r="114" spans="1:26" ht="42.75" customHeight="1">
      <c r="A114" s="147" t="s">
        <v>247</v>
      </c>
      <c r="B114" s="184" t="s">
        <v>420</v>
      </c>
      <c r="C114" s="185">
        <v>0</v>
      </c>
      <c r="D114" s="186">
        <v>0</v>
      </c>
      <c r="E114" s="187">
        <v>0</v>
      </c>
      <c r="F114" s="188">
        <v>0</v>
      </c>
      <c r="G114" s="186">
        <v>0</v>
      </c>
      <c r="H114" s="189">
        <v>0</v>
      </c>
      <c r="I114" s="185">
        <v>23.482</v>
      </c>
      <c r="J114" s="186">
        <v>23.482</v>
      </c>
      <c r="K114" s="187">
        <v>0</v>
      </c>
      <c r="L114" s="188">
        <v>0</v>
      </c>
      <c r="M114" s="186">
        <v>0</v>
      </c>
      <c r="N114" s="187">
        <v>0</v>
      </c>
      <c r="O114" s="185">
        <v>0</v>
      </c>
      <c r="P114" s="186">
        <v>0</v>
      </c>
      <c r="Q114" s="187">
        <v>0</v>
      </c>
      <c r="R114" s="188">
        <v>0</v>
      </c>
      <c r="S114" s="186">
        <v>0</v>
      </c>
      <c r="T114" s="189">
        <v>0</v>
      </c>
      <c r="U114" s="185">
        <v>0</v>
      </c>
      <c r="V114" s="186">
        <v>0</v>
      </c>
      <c r="W114" s="187">
        <v>0</v>
      </c>
      <c r="X114" s="104">
        <f t="shared" si="6"/>
        <v>23.482</v>
      </c>
      <c r="Y114" s="105">
        <f t="shared" si="6"/>
        <v>23.482</v>
      </c>
      <c r="Z114" s="106">
        <f t="shared" si="6"/>
        <v>0</v>
      </c>
    </row>
    <row r="115" spans="1:26" ht="24.75" thickBot="1">
      <c r="A115" s="147" t="s">
        <v>248</v>
      </c>
      <c r="B115" s="204" t="s">
        <v>363</v>
      </c>
      <c r="C115" s="192">
        <v>0</v>
      </c>
      <c r="D115" s="193">
        <v>0</v>
      </c>
      <c r="E115" s="194">
        <v>0</v>
      </c>
      <c r="F115" s="195">
        <v>0</v>
      </c>
      <c r="G115" s="193">
        <v>0</v>
      </c>
      <c r="H115" s="196">
        <v>0</v>
      </c>
      <c r="I115" s="192">
        <v>0</v>
      </c>
      <c r="J115" s="193">
        <v>0</v>
      </c>
      <c r="K115" s="194">
        <v>0</v>
      </c>
      <c r="L115" s="195">
        <v>0</v>
      </c>
      <c r="M115" s="193">
        <v>0</v>
      </c>
      <c r="N115" s="194">
        <v>0</v>
      </c>
      <c r="O115" s="192">
        <v>1300</v>
      </c>
      <c r="P115" s="193">
        <v>1300</v>
      </c>
      <c r="Q115" s="194">
        <v>0</v>
      </c>
      <c r="R115" s="195">
        <v>0</v>
      </c>
      <c r="S115" s="193">
        <v>0</v>
      </c>
      <c r="T115" s="196">
        <v>0</v>
      </c>
      <c r="U115" s="192">
        <v>0</v>
      </c>
      <c r="V115" s="193">
        <v>0</v>
      </c>
      <c r="W115" s="194">
        <v>0</v>
      </c>
      <c r="X115" s="107">
        <f aca="true" t="shared" si="7" ref="X115:Z130">SUM(C115,F115,I115,L115,O115,R115,U115)</f>
        <v>1300</v>
      </c>
      <c r="Y115" s="108">
        <f t="shared" si="7"/>
        <v>1300</v>
      </c>
      <c r="Z115" s="109">
        <f t="shared" si="7"/>
        <v>0</v>
      </c>
    </row>
    <row r="116" spans="1:26" ht="24.75" thickTop="1">
      <c r="A116" s="150" t="s">
        <v>249</v>
      </c>
      <c r="B116" s="151" t="s">
        <v>349</v>
      </c>
      <c r="C116" s="73">
        <f>SUM(D116:E116)</f>
        <v>49.898</v>
      </c>
      <c r="D116" s="74">
        <v>49.898</v>
      </c>
      <c r="E116" s="75">
        <v>0</v>
      </c>
      <c r="F116" s="76">
        <f>SUM(G116:H116)</f>
        <v>135.176</v>
      </c>
      <c r="G116" s="74">
        <v>123.335</v>
      </c>
      <c r="H116" s="77">
        <v>11.841</v>
      </c>
      <c r="I116" s="73">
        <f>SUM(J116:K116)</f>
        <v>0</v>
      </c>
      <c r="J116" s="74">
        <v>0</v>
      </c>
      <c r="K116" s="75">
        <v>0</v>
      </c>
      <c r="L116" s="76">
        <v>0</v>
      </c>
      <c r="M116" s="74">
        <v>0</v>
      </c>
      <c r="N116" s="75">
        <v>0</v>
      </c>
      <c r="O116" s="73">
        <v>0</v>
      </c>
      <c r="P116" s="74">
        <v>0</v>
      </c>
      <c r="Q116" s="75">
        <v>0</v>
      </c>
      <c r="R116" s="76">
        <v>0</v>
      </c>
      <c r="S116" s="74">
        <v>0</v>
      </c>
      <c r="T116" s="77">
        <v>0</v>
      </c>
      <c r="U116" s="73">
        <v>0</v>
      </c>
      <c r="V116" s="74">
        <v>0</v>
      </c>
      <c r="W116" s="75">
        <v>0</v>
      </c>
      <c r="X116" s="78">
        <f t="shared" si="7"/>
        <v>185.07399999999998</v>
      </c>
      <c r="Y116" s="79">
        <f t="shared" si="7"/>
        <v>173.233</v>
      </c>
      <c r="Z116" s="80">
        <f t="shared" si="7"/>
        <v>11.841</v>
      </c>
    </row>
    <row r="117" spans="1:26" ht="24">
      <c r="A117" s="147" t="s">
        <v>250</v>
      </c>
      <c r="B117" s="142" t="s">
        <v>78</v>
      </c>
      <c r="C117" s="81">
        <f>SUM(D117:E117)</f>
        <v>0</v>
      </c>
      <c r="D117" s="82">
        <v>0</v>
      </c>
      <c r="E117" s="83">
        <v>0</v>
      </c>
      <c r="F117" s="84">
        <f>SUM(G117:H117)</f>
        <v>56.802</v>
      </c>
      <c r="G117" s="82">
        <v>52.5</v>
      </c>
      <c r="H117" s="85">
        <v>4.302</v>
      </c>
      <c r="I117" s="81">
        <f>SUM(J117:K117)</f>
        <v>54.484</v>
      </c>
      <c r="J117" s="82">
        <v>54.484</v>
      </c>
      <c r="K117" s="83">
        <v>0</v>
      </c>
      <c r="L117" s="84">
        <v>0</v>
      </c>
      <c r="M117" s="82">
        <v>0</v>
      </c>
      <c r="N117" s="83">
        <v>0</v>
      </c>
      <c r="O117" s="81">
        <v>0</v>
      </c>
      <c r="P117" s="82">
        <v>0</v>
      </c>
      <c r="Q117" s="83">
        <v>0</v>
      </c>
      <c r="R117" s="84">
        <v>0</v>
      </c>
      <c r="S117" s="82">
        <v>0</v>
      </c>
      <c r="T117" s="85">
        <v>0</v>
      </c>
      <c r="U117" s="81">
        <v>0</v>
      </c>
      <c r="V117" s="82">
        <v>0</v>
      </c>
      <c r="W117" s="83">
        <v>0</v>
      </c>
      <c r="X117" s="78">
        <f t="shared" si="7"/>
        <v>111.286</v>
      </c>
      <c r="Y117" s="79">
        <f t="shared" si="7"/>
        <v>106.98400000000001</v>
      </c>
      <c r="Z117" s="80">
        <f t="shared" si="7"/>
        <v>4.302</v>
      </c>
    </row>
    <row r="118" spans="1:26" ht="24">
      <c r="A118" s="147" t="s">
        <v>251</v>
      </c>
      <c r="B118" s="142" t="s">
        <v>350</v>
      </c>
      <c r="C118" s="81">
        <v>0</v>
      </c>
      <c r="D118" s="82">
        <v>0</v>
      </c>
      <c r="E118" s="83">
        <v>0</v>
      </c>
      <c r="F118" s="84">
        <v>0</v>
      </c>
      <c r="G118" s="82">
        <v>0</v>
      </c>
      <c r="H118" s="85">
        <v>0</v>
      </c>
      <c r="I118" s="81">
        <f>SUM(J118:K118)</f>
        <v>0</v>
      </c>
      <c r="J118" s="82">
        <v>0</v>
      </c>
      <c r="K118" s="83">
        <v>0</v>
      </c>
      <c r="L118" s="84">
        <f>SUM(M118:N118)</f>
        <v>120</v>
      </c>
      <c r="M118" s="82">
        <v>120</v>
      </c>
      <c r="N118" s="83">
        <v>0</v>
      </c>
      <c r="O118" s="81">
        <v>0</v>
      </c>
      <c r="P118" s="82">
        <v>0</v>
      </c>
      <c r="Q118" s="83">
        <v>0</v>
      </c>
      <c r="R118" s="84">
        <v>0</v>
      </c>
      <c r="S118" s="82">
        <v>0</v>
      </c>
      <c r="T118" s="85">
        <v>0</v>
      </c>
      <c r="U118" s="81">
        <v>0</v>
      </c>
      <c r="V118" s="82">
        <v>0</v>
      </c>
      <c r="W118" s="83">
        <v>0</v>
      </c>
      <c r="X118" s="86">
        <f>SUM(C118,F118,I118,L118,O118,R118,U118)</f>
        <v>120</v>
      </c>
      <c r="Y118" s="87">
        <f>SUM(D118,G118,J118,M118,P118,S118,V118)</f>
        <v>120</v>
      </c>
      <c r="Z118" s="88">
        <f>SUM(E118,H118,K118,N118,Q118,T118,W118)</f>
        <v>0</v>
      </c>
    </row>
    <row r="119" spans="1:26" ht="24">
      <c r="A119" s="147" t="s">
        <v>252</v>
      </c>
      <c r="B119" s="142" t="s">
        <v>351</v>
      </c>
      <c r="C119" s="81">
        <v>4</v>
      </c>
      <c r="D119" s="82">
        <v>4</v>
      </c>
      <c r="E119" s="83">
        <v>0</v>
      </c>
      <c r="F119" s="84">
        <v>0</v>
      </c>
      <c r="G119" s="82">
        <v>0</v>
      </c>
      <c r="H119" s="85">
        <v>0</v>
      </c>
      <c r="I119" s="81">
        <v>0</v>
      </c>
      <c r="J119" s="82">
        <v>0</v>
      </c>
      <c r="K119" s="83">
        <v>0</v>
      </c>
      <c r="L119" s="84">
        <v>0</v>
      </c>
      <c r="M119" s="82">
        <v>0</v>
      </c>
      <c r="N119" s="83">
        <v>0</v>
      </c>
      <c r="O119" s="81">
        <v>0</v>
      </c>
      <c r="P119" s="82">
        <v>0</v>
      </c>
      <c r="Q119" s="83">
        <v>0</v>
      </c>
      <c r="R119" s="84">
        <v>0</v>
      </c>
      <c r="S119" s="82">
        <v>0</v>
      </c>
      <c r="T119" s="85">
        <v>0</v>
      </c>
      <c r="U119" s="81">
        <v>0</v>
      </c>
      <c r="V119" s="82">
        <v>0</v>
      </c>
      <c r="W119" s="83">
        <v>0</v>
      </c>
      <c r="X119" s="86">
        <f t="shared" si="7"/>
        <v>4</v>
      </c>
      <c r="Y119" s="87">
        <f t="shared" si="7"/>
        <v>4</v>
      </c>
      <c r="Z119" s="88">
        <f t="shared" si="7"/>
        <v>0</v>
      </c>
    </row>
    <row r="120" spans="1:26" ht="24">
      <c r="A120" s="147" t="s">
        <v>253</v>
      </c>
      <c r="B120" s="142" t="s">
        <v>79</v>
      </c>
      <c r="C120" s="81">
        <v>0</v>
      </c>
      <c r="D120" s="82">
        <v>0</v>
      </c>
      <c r="E120" s="83">
        <v>0</v>
      </c>
      <c r="F120" s="84">
        <v>0</v>
      </c>
      <c r="G120" s="82">
        <v>0</v>
      </c>
      <c r="H120" s="85">
        <v>0</v>
      </c>
      <c r="I120" s="81">
        <f>SUM(J120:K120)</f>
        <v>12.436</v>
      </c>
      <c r="J120" s="82">
        <v>12.436</v>
      </c>
      <c r="K120" s="83">
        <v>0</v>
      </c>
      <c r="L120" s="84">
        <v>0</v>
      </c>
      <c r="M120" s="82">
        <v>0</v>
      </c>
      <c r="N120" s="83">
        <v>0</v>
      </c>
      <c r="O120" s="81">
        <v>0</v>
      </c>
      <c r="P120" s="82">
        <v>0</v>
      </c>
      <c r="Q120" s="83">
        <v>0</v>
      </c>
      <c r="R120" s="84">
        <v>0</v>
      </c>
      <c r="S120" s="82">
        <v>0</v>
      </c>
      <c r="T120" s="85">
        <v>0</v>
      </c>
      <c r="U120" s="81">
        <v>0</v>
      </c>
      <c r="V120" s="82">
        <v>0</v>
      </c>
      <c r="W120" s="83">
        <v>0</v>
      </c>
      <c r="X120" s="86">
        <f t="shared" si="7"/>
        <v>12.436</v>
      </c>
      <c r="Y120" s="87">
        <f t="shared" si="7"/>
        <v>12.436</v>
      </c>
      <c r="Z120" s="88">
        <f t="shared" si="7"/>
        <v>0</v>
      </c>
    </row>
    <row r="121" spans="1:26" ht="24">
      <c r="A121" s="147" t="s">
        <v>254</v>
      </c>
      <c r="B121" s="142" t="s">
        <v>352</v>
      </c>
      <c r="C121" s="81">
        <v>0</v>
      </c>
      <c r="D121" s="82">
        <v>0</v>
      </c>
      <c r="E121" s="83">
        <v>0</v>
      </c>
      <c r="F121" s="84">
        <v>0</v>
      </c>
      <c r="G121" s="82">
        <v>0</v>
      </c>
      <c r="H121" s="85">
        <v>0</v>
      </c>
      <c r="I121" s="81">
        <v>0</v>
      </c>
      <c r="J121" s="82">
        <v>0</v>
      </c>
      <c r="K121" s="83">
        <v>0</v>
      </c>
      <c r="L121" s="84">
        <f>SUM(M121:N121)</f>
        <v>0</v>
      </c>
      <c r="M121" s="82">
        <v>0</v>
      </c>
      <c r="N121" s="83">
        <v>0</v>
      </c>
      <c r="O121" s="81">
        <f>SUM(P121:Q121)</f>
        <v>250</v>
      </c>
      <c r="P121" s="82">
        <v>250</v>
      </c>
      <c r="Q121" s="83">
        <v>0</v>
      </c>
      <c r="R121" s="84">
        <v>0</v>
      </c>
      <c r="S121" s="82">
        <v>0</v>
      </c>
      <c r="T121" s="85">
        <v>0</v>
      </c>
      <c r="U121" s="81">
        <v>0</v>
      </c>
      <c r="V121" s="82">
        <v>0</v>
      </c>
      <c r="W121" s="83">
        <v>0</v>
      </c>
      <c r="X121" s="86">
        <f t="shared" si="7"/>
        <v>250</v>
      </c>
      <c r="Y121" s="87">
        <f t="shared" si="7"/>
        <v>250</v>
      </c>
      <c r="Z121" s="88">
        <f t="shared" si="7"/>
        <v>0</v>
      </c>
    </row>
    <row r="122" spans="1:26" ht="24">
      <c r="A122" s="147" t="s">
        <v>255</v>
      </c>
      <c r="B122" s="142" t="s">
        <v>354</v>
      </c>
      <c r="C122" s="81">
        <v>22.598</v>
      </c>
      <c r="D122" s="82">
        <v>22.598</v>
      </c>
      <c r="E122" s="83">
        <v>0</v>
      </c>
      <c r="F122" s="84">
        <v>0</v>
      </c>
      <c r="G122" s="82">
        <v>0</v>
      </c>
      <c r="H122" s="85">
        <v>0</v>
      </c>
      <c r="I122" s="81">
        <v>20.098</v>
      </c>
      <c r="J122" s="82">
        <v>20.098</v>
      </c>
      <c r="K122" s="83">
        <v>0</v>
      </c>
      <c r="L122" s="84">
        <f>SUM(M122:N122)</f>
        <v>90</v>
      </c>
      <c r="M122" s="82">
        <v>35</v>
      </c>
      <c r="N122" s="83">
        <v>55</v>
      </c>
      <c r="O122" s="81">
        <v>150</v>
      </c>
      <c r="P122" s="82">
        <v>150</v>
      </c>
      <c r="Q122" s="83">
        <v>0</v>
      </c>
      <c r="R122" s="84">
        <v>0</v>
      </c>
      <c r="S122" s="82">
        <v>0</v>
      </c>
      <c r="T122" s="85">
        <v>0</v>
      </c>
      <c r="U122" s="81">
        <v>0</v>
      </c>
      <c r="V122" s="82">
        <v>0</v>
      </c>
      <c r="W122" s="83">
        <v>0</v>
      </c>
      <c r="X122" s="86">
        <f t="shared" si="7"/>
        <v>282.696</v>
      </c>
      <c r="Y122" s="87">
        <f t="shared" si="7"/>
        <v>227.696</v>
      </c>
      <c r="Z122" s="88">
        <f t="shared" si="7"/>
        <v>55</v>
      </c>
    </row>
    <row r="123" spans="1:26" ht="36">
      <c r="A123" s="147" t="s">
        <v>256</v>
      </c>
      <c r="B123" s="142" t="s">
        <v>353</v>
      </c>
      <c r="C123" s="81">
        <v>0</v>
      </c>
      <c r="D123" s="82">
        <v>0</v>
      </c>
      <c r="E123" s="83">
        <v>0</v>
      </c>
      <c r="F123" s="84">
        <v>0</v>
      </c>
      <c r="G123" s="82">
        <v>0</v>
      </c>
      <c r="H123" s="85">
        <v>0</v>
      </c>
      <c r="I123" s="81">
        <v>0</v>
      </c>
      <c r="J123" s="82">
        <v>0</v>
      </c>
      <c r="K123" s="83">
        <v>0</v>
      </c>
      <c r="L123" s="84">
        <v>0</v>
      </c>
      <c r="M123" s="82">
        <v>0</v>
      </c>
      <c r="N123" s="83">
        <v>0</v>
      </c>
      <c r="O123" s="81">
        <v>0</v>
      </c>
      <c r="P123" s="82">
        <v>0</v>
      </c>
      <c r="Q123" s="83">
        <v>0</v>
      </c>
      <c r="R123" s="84">
        <v>40</v>
      </c>
      <c r="S123" s="82">
        <v>40</v>
      </c>
      <c r="T123" s="85">
        <v>0</v>
      </c>
      <c r="U123" s="81">
        <v>40</v>
      </c>
      <c r="V123" s="82">
        <v>40</v>
      </c>
      <c r="W123" s="83">
        <v>0</v>
      </c>
      <c r="X123" s="86">
        <f t="shared" si="7"/>
        <v>80</v>
      </c>
      <c r="Y123" s="87">
        <f t="shared" si="7"/>
        <v>80</v>
      </c>
      <c r="Z123" s="88">
        <f t="shared" si="7"/>
        <v>0</v>
      </c>
    </row>
    <row r="124" spans="1:26" ht="24">
      <c r="A124" s="147" t="s">
        <v>257</v>
      </c>
      <c r="B124" s="142" t="s">
        <v>80</v>
      </c>
      <c r="C124" s="81">
        <v>6.5</v>
      </c>
      <c r="D124" s="82">
        <v>6.5</v>
      </c>
      <c r="E124" s="83">
        <v>0</v>
      </c>
      <c r="F124" s="84">
        <v>0</v>
      </c>
      <c r="G124" s="82">
        <v>0</v>
      </c>
      <c r="H124" s="85">
        <v>0</v>
      </c>
      <c r="I124" s="81">
        <v>0</v>
      </c>
      <c r="J124" s="82">
        <v>0</v>
      </c>
      <c r="K124" s="83">
        <v>0</v>
      </c>
      <c r="L124" s="84">
        <v>0</v>
      </c>
      <c r="M124" s="82">
        <v>0</v>
      </c>
      <c r="N124" s="83">
        <v>0</v>
      </c>
      <c r="O124" s="81">
        <v>0</v>
      </c>
      <c r="P124" s="82">
        <v>0</v>
      </c>
      <c r="Q124" s="83">
        <v>0</v>
      </c>
      <c r="R124" s="84">
        <v>0</v>
      </c>
      <c r="S124" s="82">
        <v>0</v>
      </c>
      <c r="T124" s="85">
        <v>0</v>
      </c>
      <c r="U124" s="81">
        <v>0</v>
      </c>
      <c r="V124" s="82">
        <v>0</v>
      </c>
      <c r="W124" s="83">
        <v>0</v>
      </c>
      <c r="X124" s="86">
        <f t="shared" si="7"/>
        <v>6.5</v>
      </c>
      <c r="Y124" s="87">
        <f t="shared" si="7"/>
        <v>6.5</v>
      </c>
      <c r="Z124" s="88">
        <f t="shared" si="7"/>
        <v>0</v>
      </c>
    </row>
    <row r="125" spans="1:26" ht="12">
      <c r="A125" s="147" t="s">
        <v>437</v>
      </c>
      <c r="B125" s="142" t="s">
        <v>422</v>
      </c>
      <c r="C125" s="81">
        <v>0</v>
      </c>
      <c r="D125" s="82">
        <v>0</v>
      </c>
      <c r="E125" s="83">
        <v>0</v>
      </c>
      <c r="F125" s="84">
        <v>0</v>
      </c>
      <c r="G125" s="82">
        <v>0</v>
      </c>
      <c r="H125" s="85">
        <v>0</v>
      </c>
      <c r="I125" s="81">
        <v>16.613</v>
      </c>
      <c r="J125" s="82">
        <v>16.613</v>
      </c>
      <c r="K125" s="83">
        <v>0</v>
      </c>
      <c r="L125" s="84">
        <v>0</v>
      </c>
      <c r="M125" s="82">
        <v>0</v>
      </c>
      <c r="N125" s="83">
        <v>0</v>
      </c>
      <c r="O125" s="81">
        <v>0</v>
      </c>
      <c r="P125" s="82">
        <v>0</v>
      </c>
      <c r="Q125" s="83">
        <v>0</v>
      </c>
      <c r="R125" s="84">
        <v>0</v>
      </c>
      <c r="S125" s="82">
        <v>0</v>
      </c>
      <c r="T125" s="85">
        <v>0</v>
      </c>
      <c r="U125" s="81">
        <v>0</v>
      </c>
      <c r="V125" s="82">
        <v>0</v>
      </c>
      <c r="W125" s="83">
        <v>0</v>
      </c>
      <c r="X125" s="86">
        <f t="shared" si="7"/>
        <v>16.613</v>
      </c>
      <c r="Y125" s="87">
        <f t="shared" si="7"/>
        <v>16.613</v>
      </c>
      <c r="Z125" s="88">
        <f t="shared" si="7"/>
        <v>0</v>
      </c>
    </row>
    <row r="126" spans="1:26" ht="36">
      <c r="A126" s="147" t="s">
        <v>258</v>
      </c>
      <c r="B126" s="142" t="s">
        <v>81</v>
      </c>
      <c r="C126" s="81">
        <v>1.22</v>
      </c>
      <c r="D126" s="82">
        <v>1.22</v>
      </c>
      <c r="E126" s="83">
        <v>0</v>
      </c>
      <c r="F126" s="84">
        <v>0</v>
      </c>
      <c r="G126" s="82">
        <v>0</v>
      </c>
      <c r="H126" s="85">
        <v>0</v>
      </c>
      <c r="I126" s="81">
        <v>0</v>
      </c>
      <c r="J126" s="82">
        <v>0</v>
      </c>
      <c r="K126" s="83">
        <v>0</v>
      </c>
      <c r="L126" s="84">
        <v>0</v>
      </c>
      <c r="M126" s="82">
        <v>0</v>
      </c>
      <c r="N126" s="83">
        <v>0</v>
      </c>
      <c r="O126" s="81">
        <v>0</v>
      </c>
      <c r="P126" s="82">
        <v>0</v>
      </c>
      <c r="Q126" s="83">
        <v>0</v>
      </c>
      <c r="R126" s="84">
        <v>0</v>
      </c>
      <c r="S126" s="82">
        <v>0</v>
      </c>
      <c r="T126" s="85">
        <v>0</v>
      </c>
      <c r="U126" s="81">
        <v>0</v>
      </c>
      <c r="V126" s="82">
        <v>0</v>
      </c>
      <c r="W126" s="83">
        <v>0</v>
      </c>
      <c r="X126" s="86">
        <f t="shared" si="7"/>
        <v>1.22</v>
      </c>
      <c r="Y126" s="87">
        <f t="shared" si="7"/>
        <v>1.22</v>
      </c>
      <c r="Z126" s="88">
        <f t="shared" si="7"/>
        <v>0</v>
      </c>
    </row>
    <row r="127" spans="1:26" ht="24.75" thickBot="1">
      <c r="A127" s="147" t="s">
        <v>438</v>
      </c>
      <c r="B127" s="153" t="s">
        <v>82</v>
      </c>
      <c r="C127" s="123">
        <v>0</v>
      </c>
      <c r="D127" s="124">
        <v>0</v>
      </c>
      <c r="E127" s="125">
        <v>0</v>
      </c>
      <c r="F127" s="126">
        <v>14</v>
      </c>
      <c r="G127" s="124">
        <v>14</v>
      </c>
      <c r="H127" s="127">
        <v>0</v>
      </c>
      <c r="I127" s="123">
        <v>0</v>
      </c>
      <c r="J127" s="124">
        <v>0</v>
      </c>
      <c r="K127" s="125">
        <v>0</v>
      </c>
      <c r="L127" s="126">
        <v>0</v>
      </c>
      <c r="M127" s="124">
        <v>0</v>
      </c>
      <c r="N127" s="125">
        <v>0</v>
      </c>
      <c r="O127" s="123">
        <v>0</v>
      </c>
      <c r="P127" s="124">
        <v>0</v>
      </c>
      <c r="Q127" s="125">
        <v>0</v>
      </c>
      <c r="R127" s="126">
        <v>0</v>
      </c>
      <c r="S127" s="124">
        <v>0</v>
      </c>
      <c r="T127" s="127">
        <v>0</v>
      </c>
      <c r="U127" s="123">
        <v>0</v>
      </c>
      <c r="V127" s="124">
        <v>0</v>
      </c>
      <c r="W127" s="125">
        <v>0</v>
      </c>
      <c r="X127" s="104">
        <f t="shared" si="7"/>
        <v>14</v>
      </c>
      <c r="Y127" s="105">
        <f t="shared" si="7"/>
        <v>14</v>
      </c>
      <c r="Z127" s="106">
        <f t="shared" si="7"/>
        <v>0</v>
      </c>
    </row>
    <row r="128" spans="1:26" ht="25.5" thickBot="1" thickTop="1">
      <c r="A128" s="146" t="s">
        <v>259</v>
      </c>
      <c r="B128" s="205" t="s">
        <v>83</v>
      </c>
      <c r="C128" s="206">
        <v>115.29</v>
      </c>
      <c r="D128" s="207">
        <v>13.339</v>
      </c>
      <c r="E128" s="208">
        <v>101.951</v>
      </c>
      <c r="F128" s="209">
        <v>5.7</v>
      </c>
      <c r="G128" s="207">
        <v>0</v>
      </c>
      <c r="H128" s="210">
        <v>5.7</v>
      </c>
      <c r="I128" s="206">
        <v>67.331</v>
      </c>
      <c r="J128" s="207">
        <v>67.331</v>
      </c>
      <c r="K128" s="208">
        <v>0</v>
      </c>
      <c r="L128" s="209">
        <v>142</v>
      </c>
      <c r="M128" s="207">
        <v>142</v>
      </c>
      <c r="N128" s="208">
        <v>0</v>
      </c>
      <c r="O128" s="206">
        <v>120</v>
      </c>
      <c r="P128" s="207">
        <v>120</v>
      </c>
      <c r="Q128" s="208">
        <v>0</v>
      </c>
      <c r="R128" s="209">
        <v>150</v>
      </c>
      <c r="S128" s="207">
        <v>150</v>
      </c>
      <c r="T128" s="210">
        <v>0</v>
      </c>
      <c r="U128" s="206">
        <v>150</v>
      </c>
      <c r="V128" s="207">
        <v>150</v>
      </c>
      <c r="W128" s="208">
        <v>0</v>
      </c>
      <c r="X128" s="128">
        <f t="shared" si="7"/>
        <v>750.321</v>
      </c>
      <c r="Y128" s="129">
        <f t="shared" si="7"/>
        <v>642.6700000000001</v>
      </c>
      <c r="Z128" s="130">
        <f t="shared" si="7"/>
        <v>107.651</v>
      </c>
    </row>
    <row r="129" spans="1:26" ht="24.75" thickTop="1">
      <c r="A129" s="150" t="s">
        <v>260</v>
      </c>
      <c r="B129" s="151" t="s">
        <v>84</v>
      </c>
      <c r="C129" s="73">
        <v>3.778</v>
      </c>
      <c r="D129" s="74">
        <v>3.778</v>
      </c>
      <c r="E129" s="75">
        <v>0</v>
      </c>
      <c r="F129" s="76">
        <v>0</v>
      </c>
      <c r="G129" s="74">
        <v>0</v>
      </c>
      <c r="H129" s="77">
        <v>0</v>
      </c>
      <c r="I129" s="73">
        <v>11.075</v>
      </c>
      <c r="J129" s="74">
        <v>11.075</v>
      </c>
      <c r="K129" s="75">
        <v>0</v>
      </c>
      <c r="L129" s="76">
        <v>0</v>
      </c>
      <c r="M129" s="74">
        <v>0</v>
      </c>
      <c r="N129" s="75">
        <v>0</v>
      </c>
      <c r="O129" s="73">
        <v>0</v>
      </c>
      <c r="P129" s="74">
        <v>0</v>
      </c>
      <c r="Q129" s="75">
        <v>0</v>
      </c>
      <c r="R129" s="76">
        <v>0</v>
      </c>
      <c r="S129" s="74">
        <v>0</v>
      </c>
      <c r="T129" s="77">
        <v>0</v>
      </c>
      <c r="U129" s="73">
        <v>0</v>
      </c>
      <c r="V129" s="74">
        <v>0</v>
      </c>
      <c r="W129" s="75">
        <v>0</v>
      </c>
      <c r="X129" s="78">
        <f t="shared" si="7"/>
        <v>14.853</v>
      </c>
      <c r="Y129" s="79">
        <f t="shared" si="7"/>
        <v>14.853</v>
      </c>
      <c r="Z129" s="80">
        <f t="shared" si="7"/>
        <v>0</v>
      </c>
    </row>
    <row r="130" spans="1:26" ht="30.75" customHeight="1">
      <c r="A130" s="147" t="s">
        <v>261</v>
      </c>
      <c r="B130" s="142" t="s">
        <v>85</v>
      </c>
      <c r="C130" s="81">
        <v>9</v>
      </c>
      <c r="D130" s="82">
        <v>9</v>
      </c>
      <c r="E130" s="83">
        <v>0</v>
      </c>
      <c r="F130" s="84">
        <v>0</v>
      </c>
      <c r="G130" s="82">
        <v>0</v>
      </c>
      <c r="H130" s="85">
        <v>0</v>
      </c>
      <c r="I130" s="81">
        <v>0</v>
      </c>
      <c r="J130" s="82">
        <v>0</v>
      </c>
      <c r="K130" s="83">
        <v>0</v>
      </c>
      <c r="L130" s="84">
        <v>0</v>
      </c>
      <c r="M130" s="82">
        <v>0</v>
      </c>
      <c r="N130" s="83">
        <v>0</v>
      </c>
      <c r="O130" s="81">
        <v>0</v>
      </c>
      <c r="P130" s="82">
        <v>0</v>
      </c>
      <c r="Q130" s="83">
        <v>0</v>
      </c>
      <c r="R130" s="84">
        <v>0</v>
      </c>
      <c r="S130" s="82">
        <v>0</v>
      </c>
      <c r="T130" s="85">
        <v>0</v>
      </c>
      <c r="U130" s="81">
        <v>0</v>
      </c>
      <c r="V130" s="82">
        <v>0</v>
      </c>
      <c r="W130" s="83">
        <v>0</v>
      </c>
      <c r="X130" s="86">
        <f t="shared" si="7"/>
        <v>9</v>
      </c>
      <c r="Y130" s="87">
        <f t="shared" si="7"/>
        <v>9</v>
      </c>
      <c r="Z130" s="88">
        <f t="shared" si="7"/>
        <v>0</v>
      </c>
    </row>
    <row r="131" spans="1:26" ht="31.5" customHeight="1">
      <c r="A131" s="147" t="s">
        <v>262</v>
      </c>
      <c r="B131" s="142" t="s">
        <v>86</v>
      </c>
      <c r="C131" s="81">
        <v>3.031</v>
      </c>
      <c r="D131" s="82">
        <v>3.031</v>
      </c>
      <c r="E131" s="83">
        <v>0</v>
      </c>
      <c r="F131" s="84">
        <v>0</v>
      </c>
      <c r="G131" s="82">
        <v>0</v>
      </c>
      <c r="H131" s="85">
        <v>0</v>
      </c>
      <c r="I131" s="81">
        <v>0</v>
      </c>
      <c r="J131" s="82">
        <v>0</v>
      </c>
      <c r="K131" s="83">
        <v>0</v>
      </c>
      <c r="L131" s="84">
        <v>0</v>
      </c>
      <c r="M131" s="82">
        <v>0</v>
      </c>
      <c r="N131" s="83">
        <v>0</v>
      </c>
      <c r="O131" s="81">
        <v>0</v>
      </c>
      <c r="P131" s="82">
        <v>0</v>
      </c>
      <c r="Q131" s="83">
        <v>0</v>
      </c>
      <c r="R131" s="84">
        <v>0</v>
      </c>
      <c r="S131" s="82">
        <v>0</v>
      </c>
      <c r="T131" s="85">
        <v>0</v>
      </c>
      <c r="U131" s="81">
        <v>0</v>
      </c>
      <c r="V131" s="82">
        <v>0</v>
      </c>
      <c r="W131" s="83">
        <v>0</v>
      </c>
      <c r="X131" s="86">
        <f aca="true" t="shared" si="8" ref="X131:Z148">SUM(C131,F131,I131,L131,O131,R131,U131)</f>
        <v>3.031</v>
      </c>
      <c r="Y131" s="87">
        <f t="shared" si="8"/>
        <v>3.031</v>
      </c>
      <c r="Z131" s="88">
        <f t="shared" si="8"/>
        <v>0</v>
      </c>
    </row>
    <row r="132" spans="1:26" ht="36">
      <c r="A132" s="147" t="s">
        <v>263</v>
      </c>
      <c r="B132" s="142" t="s">
        <v>428</v>
      </c>
      <c r="C132" s="81">
        <v>0</v>
      </c>
      <c r="D132" s="82">
        <v>0</v>
      </c>
      <c r="E132" s="83">
        <v>0</v>
      </c>
      <c r="F132" s="84">
        <v>0</v>
      </c>
      <c r="G132" s="82">
        <v>0</v>
      </c>
      <c r="H132" s="85">
        <v>0</v>
      </c>
      <c r="I132" s="81">
        <v>0</v>
      </c>
      <c r="J132" s="82">
        <v>0</v>
      </c>
      <c r="K132" s="83">
        <v>0</v>
      </c>
      <c r="L132" s="84">
        <v>15</v>
      </c>
      <c r="M132" s="82">
        <v>15</v>
      </c>
      <c r="N132" s="83">
        <v>0</v>
      </c>
      <c r="O132" s="81">
        <v>0</v>
      </c>
      <c r="P132" s="82">
        <v>0</v>
      </c>
      <c r="Q132" s="83">
        <v>0</v>
      </c>
      <c r="R132" s="84">
        <v>15</v>
      </c>
      <c r="S132" s="82">
        <v>15</v>
      </c>
      <c r="T132" s="85">
        <v>0</v>
      </c>
      <c r="U132" s="81">
        <v>0</v>
      </c>
      <c r="V132" s="82">
        <v>0</v>
      </c>
      <c r="W132" s="83">
        <v>0</v>
      </c>
      <c r="X132" s="86">
        <f t="shared" si="8"/>
        <v>30</v>
      </c>
      <c r="Y132" s="87">
        <f t="shared" si="8"/>
        <v>30</v>
      </c>
      <c r="Z132" s="88">
        <f t="shared" si="8"/>
        <v>0</v>
      </c>
    </row>
    <row r="133" spans="1:26" ht="24">
      <c r="A133" s="147" t="s">
        <v>439</v>
      </c>
      <c r="B133" s="142" t="s">
        <v>87</v>
      </c>
      <c r="C133" s="81">
        <v>0</v>
      </c>
      <c r="D133" s="82">
        <v>0</v>
      </c>
      <c r="E133" s="83">
        <v>0</v>
      </c>
      <c r="F133" s="84">
        <v>0</v>
      </c>
      <c r="G133" s="82">
        <v>0</v>
      </c>
      <c r="H133" s="85">
        <v>0</v>
      </c>
      <c r="I133" s="81">
        <v>0</v>
      </c>
      <c r="J133" s="82">
        <v>0</v>
      </c>
      <c r="K133" s="83">
        <v>0</v>
      </c>
      <c r="L133" s="84">
        <v>0</v>
      </c>
      <c r="M133" s="82">
        <v>0</v>
      </c>
      <c r="N133" s="83">
        <v>0</v>
      </c>
      <c r="O133" s="81">
        <v>30</v>
      </c>
      <c r="P133" s="82">
        <v>30</v>
      </c>
      <c r="Q133" s="83">
        <v>0</v>
      </c>
      <c r="R133" s="84">
        <v>0</v>
      </c>
      <c r="S133" s="82">
        <v>0</v>
      </c>
      <c r="T133" s="85">
        <v>0</v>
      </c>
      <c r="U133" s="81">
        <v>0</v>
      </c>
      <c r="V133" s="82">
        <v>0</v>
      </c>
      <c r="W133" s="83">
        <v>0</v>
      </c>
      <c r="X133" s="86">
        <f t="shared" si="8"/>
        <v>30</v>
      </c>
      <c r="Y133" s="87">
        <f t="shared" si="8"/>
        <v>30</v>
      </c>
      <c r="Z133" s="88">
        <f t="shared" si="8"/>
        <v>0</v>
      </c>
    </row>
    <row r="134" spans="1:26" ht="23.25" customHeight="1">
      <c r="A134" s="147" t="s">
        <v>264</v>
      </c>
      <c r="B134" s="142" t="s">
        <v>88</v>
      </c>
      <c r="C134" s="81">
        <v>1.998</v>
      </c>
      <c r="D134" s="82">
        <v>1.998</v>
      </c>
      <c r="E134" s="83">
        <v>0</v>
      </c>
      <c r="F134" s="84">
        <v>0</v>
      </c>
      <c r="G134" s="82">
        <v>0</v>
      </c>
      <c r="H134" s="85">
        <v>0</v>
      </c>
      <c r="I134" s="81">
        <v>0</v>
      </c>
      <c r="J134" s="82">
        <v>0</v>
      </c>
      <c r="K134" s="83">
        <v>0</v>
      </c>
      <c r="L134" s="84">
        <v>0</v>
      </c>
      <c r="M134" s="82">
        <v>0</v>
      </c>
      <c r="N134" s="83">
        <v>0</v>
      </c>
      <c r="O134" s="81">
        <v>0</v>
      </c>
      <c r="P134" s="82">
        <v>0</v>
      </c>
      <c r="Q134" s="83">
        <v>0</v>
      </c>
      <c r="R134" s="84">
        <v>0</v>
      </c>
      <c r="S134" s="82">
        <v>0</v>
      </c>
      <c r="T134" s="85">
        <v>0</v>
      </c>
      <c r="U134" s="81">
        <v>0</v>
      </c>
      <c r="V134" s="82">
        <v>0</v>
      </c>
      <c r="W134" s="83">
        <v>0</v>
      </c>
      <c r="X134" s="86">
        <f t="shared" si="8"/>
        <v>1.998</v>
      </c>
      <c r="Y134" s="87">
        <f t="shared" si="8"/>
        <v>1.998</v>
      </c>
      <c r="Z134" s="88">
        <f t="shared" si="8"/>
        <v>0</v>
      </c>
    </row>
    <row r="135" spans="1:26" ht="24">
      <c r="A135" s="147" t="s">
        <v>265</v>
      </c>
      <c r="B135" s="142" t="s">
        <v>89</v>
      </c>
      <c r="C135" s="81">
        <v>0</v>
      </c>
      <c r="D135" s="82">
        <v>0</v>
      </c>
      <c r="E135" s="83">
        <v>0</v>
      </c>
      <c r="F135" s="84">
        <v>7.5</v>
      </c>
      <c r="G135" s="82">
        <v>7.5</v>
      </c>
      <c r="H135" s="85">
        <v>0</v>
      </c>
      <c r="I135" s="81">
        <v>0</v>
      </c>
      <c r="J135" s="82">
        <v>0</v>
      </c>
      <c r="K135" s="83">
        <v>0</v>
      </c>
      <c r="L135" s="84">
        <v>0</v>
      </c>
      <c r="M135" s="82">
        <v>0</v>
      </c>
      <c r="N135" s="83">
        <v>0</v>
      </c>
      <c r="O135" s="81">
        <v>0</v>
      </c>
      <c r="P135" s="82">
        <v>0</v>
      </c>
      <c r="Q135" s="83">
        <v>0</v>
      </c>
      <c r="R135" s="84">
        <v>0</v>
      </c>
      <c r="S135" s="82">
        <v>0</v>
      </c>
      <c r="T135" s="85">
        <v>0</v>
      </c>
      <c r="U135" s="81">
        <v>0</v>
      </c>
      <c r="V135" s="82">
        <v>0</v>
      </c>
      <c r="W135" s="83">
        <v>0</v>
      </c>
      <c r="X135" s="86">
        <f t="shared" si="8"/>
        <v>7.5</v>
      </c>
      <c r="Y135" s="87">
        <f t="shared" si="8"/>
        <v>7.5</v>
      </c>
      <c r="Z135" s="88">
        <f t="shared" si="8"/>
        <v>0</v>
      </c>
    </row>
    <row r="136" spans="1:26" ht="24">
      <c r="A136" s="147" t="s">
        <v>266</v>
      </c>
      <c r="B136" s="142" t="s">
        <v>430</v>
      </c>
      <c r="C136" s="81">
        <v>0</v>
      </c>
      <c r="D136" s="82">
        <v>0</v>
      </c>
      <c r="E136" s="83">
        <v>0</v>
      </c>
      <c r="F136" s="84">
        <v>0</v>
      </c>
      <c r="G136" s="82">
        <v>0</v>
      </c>
      <c r="H136" s="85">
        <v>0</v>
      </c>
      <c r="I136" s="81">
        <v>0</v>
      </c>
      <c r="J136" s="82">
        <v>0</v>
      </c>
      <c r="K136" s="83">
        <v>0</v>
      </c>
      <c r="L136" s="84">
        <v>0</v>
      </c>
      <c r="M136" s="82">
        <v>0</v>
      </c>
      <c r="N136" s="83">
        <v>0</v>
      </c>
      <c r="O136" s="81">
        <v>0</v>
      </c>
      <c r="P136" s="82">
        <v>0</v>
      </c>
      <c r="Q136" s="83">
        <v>0</v>
      </c>
      <c r="R136" s="84">
        <v>0</v>
      </c>
      <c r="S136" s="82">
        <v>0</v>
      </c>
      <c r="T136" s="85">
        <v>0</v>
      </c>
      <c r="U136" s="81">
        <v>20</v>
      </c>
      <c r="V136" s="82">
        <v>20</v>
      </c>
      <c r="W136" s="83">
        <v>0</v>
      </c>
      <c r="X136" s="86">
        <f t="shared" si="8"/>
        <v>20</v>
      </c>
      <c r="Y136" s="87">
        <f t="shared" si="8"/>
        <v>20</v>
      </c>
      <c r="Z136" s="88">
        <f t="shared" si="8"/>
        <v>0</v>
      </c>
    </row>
    <row r="137" spans="1:26" ht="38.25" customHeight="1">
      <c r="A137" s="147" t="s">
        <v>440</v>
      </c>
      <c r="B137" s="142" t="s">
        <v>434</v>
      </c>
      <c r="C137" s="81">
        <v>0</v>
      </c>
      <c r="D137" s="82">
        <v>0</v>
      </c>
      <c r="E137" s="83">
        <v>0</v>
      </c>
      <c r="F137" s="84">
        <v>0</v>
      </c>
      <c r="G137" s="82">
        <v>0</v>
      </c>
      <c r="H137" s="85">
        <v>0</v>
      </c>
      <c r="I137" s="81">
        <v>90.88</v>
      </c>
      <c r="J137" s="82">
        <v>13.632</v>
      </c>
      <c r="K137" s="83">
        <v>77.248</v>
      </c>
      <c r="L137" s="84">
        <v>1259.456</v>
      </c>
      <c r="M137" s="82">
        <v>210.695</v>
      </c>
      <c r="N137" s="83">
        <v>1048.761</v>
      </c>
      <c r="O137" s="81">
        <v>1410.326</v>
      </c>
      <c r="P137" s="82">
        <v>348.32</v>
      </c>
      <c r="Q137" s="83">
        <v>1062.006</v>
      </c>
      <c r="R137" s="84">
        <v>0</v>
      </c>
      <c r="S137" s="82">
        <v>0</v>
      </c>
      <c r="T137" s="85">
        <v>0</v>
      </c>
      <c r="U137" s="81">
        <v>0</v>
      </c>
      <c r="V137" s="82">
        <v>0</v>
      </c>
      <c r="W137" s="83">
        <v>0</v>
      </c>
      <c r="X137" s="86">
        <f t="shared" si="8"/>
        <v>2760.662</v>
      </c>
      <c r="Y137" s="87">
        <f t="shared" si="8"/>
        <v>572.6469999999999</v>
      </c>
      <c r="Z137" s="88">
        <f t="shared" si="8"/>
        <v>2188.0150000000003</v>
      </c>
    </row>
    <row r="138" spans="1:26" ht="24">
      <c r="A138" s="147" t="s">
        <v>267</v>
      </c>
      <c r="B138" s="142" t="s">
        <v>429</v>
      </c>
      <c r="C138" s="81">
        <v>0</v>
      </c>
      <c r="D138" s="82">
        <v>0</v>
      </c>
      <c r="E138" s="83">
        <v>0</v>
      </c>
      <c r="F138" s="84">
        <v>0</v>
      </c>
      <c r="G138" s="82">
        <v>0</v>
      </c>
      <c r="H138" s="85">
        <v>0</v>
      </c>
      <c r="I138" s="81">
        <v>0</v>
      </c>
      <c r="J138" s="82">
        <v>0</v>
      </c>
      <c r="K138" s="83">
        <v>0</v>
      </c>
      <c r="L138" s="84">
        <v>0</v>
      </c>
      <c r="M138" s="82">
        <v>0</v>
      </c>
      <c r="N138" s="83">
        <v>0</v>
      </c>
      <c r="O138" s="81">
        <v>0</v>
      </c>
      <c r="P138" s="82">
        <v>0</v>
      </c>
      <c r="Q138" s="83">
        <v>0</v>
      </c>
      <c r="R138" s="84">
        <v>20</v>
      </c>
      <c r="S138" s="82">
        <v>20</v>
      </c>
      <c r="T138" s="85">
        <v>0</v>
      </c>
      <c r="U138" s="81">
        <v>0</v>
      </c>
      <c r="V138" s="82">
        <v>0</v>
      </c>
      <c r="W138" s="83">
        <v>0</v>
      </c>
      <c r="X138" s="86">
        <f t="shared" si="8"/>
        <v>20</v>
      </c>
      <c r="Y138" s="87">
        <f t="shared" si="8"/>
        <v>20</v>
      </c>
      <c r="Z138" s="88">
        <f t="shared" si="8"/>
        <v>0</v>
      </c>
    </row>
    <row r="139" spans="1:26" ht="24">
      <c r="A139" s="147" t="s">
        <v>268</v>
      </c>
      <c r="B139" s="142" t="s">
        <v>90</v>
      </c>
      <c r="C139" s="81">
        <v>15.315</v>
      </c>
      <c r="D139" s="82">
        <v>15.315</v>
      </c>
      <c r="E139" s="83">
        <v>0</v>
      </c>
      <c r="F139" s="84">
        <v>0</v>
      </c>
      <c r="G139" s="82">
        <v>0</v>
      </c>
      <c r="H139" s="85">
        <v>0</v>
      </c>
      <c r="I139" s="81">
        <v>0</v>
      </c>
      <c r="J139" s="82">
        <v>0</v>
      </c>
      <c r="K139" s="83">
        <v>0</v>
      </c>
      <c r="L139" s="84">
        <v>0</v>
      </c>
      <c r="M139" s="82">
        <v>0</v>
      </c>
      <c r="N139" s="83">
        <v>0</v>
      </c>
      <c r="O139" s="81">
        <v>0</v>
      </c>
      <c r="P139" s="82">
        <v>0</v>
      </c>
      <c r="Q139" s="83">
        <v>0</v>
      </c>
      <c r="R139" s="84">
        <v>0</v>
      </c>
      <c r="S139" s="82">
        <v>0</v>
      </c>
      <c r="T139" s="85">
        <v>0</v>
      </c>
      <c r="U139" s="81">
        <v>0</v>
      </c>
      <c r="V139" s="82">
        <v>0</v>
      </c>
      <c r="W139" s="83">
        <v>0</v>
      </c>
      <c r="X139" s="86">
        <f t="shared" si="8"/>
        <v>15.315</v>
      </c>
      <c r="Y139" s="87">
        <f t="shared" si="8"/>
        <v>15.315</v>
      </c>
      <c r="Z139" s="88">
        <f t="shared" si="8"/>
        <v>0</v>
      </c>
    </row>
    <row r="140" spans="1:26" ht="12">
      <c r="A140" s="147" t="s">
        <v>269</v>
      </c>
      <c r="B140" s="153" t="s">
        <v>424</v>
      </c>
      <c r="C140" s="123">
        <v>0</v>
      </c>
      <c r="D140" s="124">
        <v>0</v>
      </c>
      <c r="E140" s="125">
        <v>0</v>
      </c>
      <c r="F140" s="126">
        <v>0</v>
      </c>
      <c r="G140" s="124">
        <v>0</v>
      </c>
      <c r="H140" s="127">
        <v>0</v>
      </c>
      <c r="I140" s="123">
        <v>0.35</v>
      </c>
      <c r="J140" s="124">
        <v>0.35</v>
      </c>
      <c r="K140" s="125">
        <v>0</v>
      </c>
      <c r="L140" s="126">
        <v>0</v>
      </c>
      <c r="M140" s="124">
        <v>0</v>
      </c>
      <c r="N140" s="125">
        <v>0</v>
      </c>
      <c r="O140" s="123">
        <v>0</v>
      </c>
      <c r="P140" s="124">
        <v>0</v>
      </c>
      <c r="Q140" s="125">
        <v>0</v>
      </c>
      <c r="R140" s="126">
        <v>0</v>
      </c>
      <c r="S140" s="124">
        <v>0</v>
      </c>
      <c r="T140" s="127">
        <v>0</v>
      </c>
      <c r="U140" s="123">
        <v>0</v>
      </c>
      <c r="V140" s="124">
        <v>0</v>
      </c>
      <c r="W140" s="125">
        <v>0</v>
      </c>
      <c r="X140" s="104">
        <f t="shared" si="8"/>
        <v>0.35</v>
      </c>
      <c r="Y140" s="105">
        <f t="shared" si="8"/>
        <v>0.35</v>
      </c>
      <c r="Z140" s="106">
        <f t="shared" si="8"/>
        <v>0</v>
      </c>
    </row>
    <row r="141" spans="1:26" ht="24">
      <c r="A141" s="147" t="s">
        <v>270</v>
      </c>
      <c r="B141" s="153" t="s">
        <v>427</v>
      </c>
      <c r="C141" s="123">
        <v>0</v>
      </c>
      <c r="D141" s="124">
        <v>0</v>
      </c>
      <c r="E141" s="125">
        <v>0</v>
      </c>
      <c r="F141" s="126">
        <v>0</v>
      </c>
      <c r="G141" s="124">
        <v>0</v>
      </c>
      <c r="H141" s="127">
        <v>0</v>
      </c>
      <c r="I141" s="123">
        <v>0</v>
      </c>
      <c r="J141" s="124">
        <v>0</v>
      </c>
      <c r="K141" s="125">
        <v>0</v>
      </c>
      <c r="L141" s="126">
        <v>0</v>
      </c>
      <c r="M141" s="124">
        <v>0</v>
      </c>
      <c r="N141" s="125">
        <v>0</v>
      </c>
      <c r="O141" s="123">
        <v>15</v>
      </c>
      <c r="P141" s="124">
        <v>15</v>
      </c>
      <c r="Q141" s="125">
        <v>0</v>
      </c>
      <c r="R141" s="126">
        <v>0</v>
      </c>
      <c r="S141" s="124">
        <v>0</v>
      </c>
      <c r="T141" s="127">
        <v>0</v>
      </c>
      <c r="U141" s="123">
        <v>0</v>
      </c>
      <c r="V141" s="124">
        <v>0</v>
      </c>
      <c r="W141" s="125">
        <v>0</v>
      </c>
      <c r="X141" s="104">
        <f t="shared" si="8"/>
        <v>15</v>
      </c>
      <c r="Y141" s="105">
        <f t="shared" si="8"/>
        <v>15</v>
      </c>
      <c r="Z141" s="106">
        <f t="shared" si="8"/>
        <v>0</v>
      </c>
    </row>
    <row r="142" spans="1:26" ht="12">
      <c r="A142" s="147" t="s">
        <v>271</v>
      </c>
      <c r="B142" s="153" t="s">
        <v>426</v>
      </c>
      <c r="C142" s="123">
        <v>0</v>
      </c>
      <c r="D142" s="124">
        <v>0</v>
      </c>
      <c r="E142" s="125">
        <v>0</v>
      </c>
      <c r="F142" s="126">
        <v>0</v>
      </c>
      <c r="G142" s="124">
        <v>0</v>
      </c>
      <c r="H142" s="127">
        <v>0</v>
      </c>
      <c r="I142" s="123">
        <v>0</v>
      </c>
      <c r="J142" s="124">
        <v>0</v>
      </c>
      <c r="K142" s="125">
        <v>0</v>
      </c>
      <c r="L142" s="126">
        <v>4</v>
      </c>
      <c r="M142" s="124">
        <v>4</v>
      </c>
      <c r="N142" s="125">
        <v>0</v>
      </c>
      <c r="O142" s="123">
        <v>0</v>
      </c>
      <c r="P142" s="124">
        <v>0</v>
      </c>
      <c r="Q142" s="125">
        <v>0</v>
      </c>
      <c r="R142" s="126">
        <v>0</v>
      </c>
      <c r="S142" s="124">
        <v>0</v>
      </c>
      <c r="T142" s="127">
        <v>0</v>
      </c>
      <c r="U142" s="123">
        <v>0</v>
      </c>
      <c r="V142" s="124">
        <v>0</v>
      </c>
      <c r="W142" s="125">
        <v>0</v>
      </c>
      <c r="X142" s="104">
        <f t="shared" si="8"/>
        <v>4</v>
      </c>
      <c r="Y142" s="105">
        <f t="shared" si="8"/>
        <v>4</v>
      </c>
      <c r="Z142" s="106">
        <f t="shared" si="8"/>
        <v>0</v>
      </c>
    </row>
    <row r="143" spans="1:26" ht="60">
      <c r="A143" s="147" t="s">
        <v>272</v>
      </c>
      <c r="B143" s="153" t="s">
        <v>423</v>
      </c>
      <c r="C143" s="123">
        <v>0</v>
      </c>
      <c r="D143" s="124">
        <v>0</v>
      </c>
      <c r="E143" s="125">
        <v>0</v>
      </c>
      <c r="F143" s="126">
        <v>0</v>
      </c>
      <c r="G143" s="124">
        <v>0</v>
      </c>
      <c r="H143" s="127">
        <v>0</v>
      </c>
      <c r="I143" s="123">
        <v>22.34</v>
      </c>
      <c r="J143" s="124">
        <v>22.34</v>
      </c>
      <c r="K143" s="125">
        <v>0</v>
      </c>
      <c r="L143" s="126">
        <v>0</v>
      </c>
      <c r="M143" s="124">
        <v>0</v>
      </c>
      <c r="N143" s="125">
        <v>0</v>
      </c>
      <c r="O143" s="123">
        <v>0</v>
      </c>
      <c r="P143" s="124">
        <v>0</v>
      </c>
      <c r="Q143" s="125">
        <v>0</v>
      </c>
      <c r="R143" s="126">
        <v>0</v>
      </c>
      <c r="S143" s="124">
        <v>0</v>
      </c>
      <c r="T143" s="127">
        <v>0</v>
      </c>
      <c r="U143" s="123">
        <v>0</v>
      </c>
      <c r="V143" s="124">
        <v>0</v>
      </c>
      <c r="W143" s="125">
        <v>0</v>
      </c>
      <c r="X143" s="104">
        <f t="shared" si="8"/>
        <v>22.34</v>
      </c>
      <c r="Y143" s="105">
        <f t="shared" si="8"/>
        <v>22.34</v>
      </c>
      <c r="Z143" s="106">
        <f t="shared" si="8"/>
        <v>0</v>
      </c>
    </row>
    <row r="144" spans="1:26" ht="24.75" thickBot="1">
      <c r="A144" s="147" t="s">
        <v>273</v>
      </c>
      <c r="B144" s="153" t="s">
        <v>91</v>
      </c>
      <c r="C144" s="123">
        <v>2.475</v>
      </c>
      <c r="D144" s="124">
        <v>2.475</v>
      </c>
      <c r="E144" s="125">
        <v>0</v>
      </c>
      <c r="F144" s="126">
        <v>2.5</v>
      </c>
      <c r="G144" s="124">
        <v>2.5</v>
      </c>
      <c r="H144" s="127">
        <v>0</v>
      </c>
      <c r="I144" s="123">
        <v>0</v>
      </c>
      <c r="J144" s="124">
        <v>0</v>
      </c>
      <c r="K144" s="125">
        <v>0</v>
      </c>
      <c r="L144" s="126">
        <v>2.5</v>
      </c>
      <c r="M144" s="124">
        <v>2.5</v>
      </c>
      <c r="N144" s="125">
        <v>0</v>
      </c>
      <c r="O144" s="123">
        <v>3</v>
      </c>
      <c r="P144" s="124">
        <v>3</v>
      </c>
      <c r="Q144" s="125">
        <v>0</v>
      </c>
      <c r="R144" s="126">
        <v>3</v>
      </c>
      <c r="S144" s="124">
        <v>3</v>
      </c>
      <c r="T144" s="127">
        <v>0</v>
      </c>
      <c r="U144" s="123">
        <v>3</v>
      </c>
      <c r="V144" s="124">
        <v>3</v>
      </c>
      <c r="W144" s="125">
        <v>0</v>
      </c>
      <c r="X144" s="104">
        <f t="shared" si="8"/>
        <v>16.475</v>
      </c>
      <c r="Y144" s="105">
        <f t="shared" si="8"/>
        <v>16.475</v>
      </c>
      <c r="Z144" s="106">
        <f t="shared" si="8"/>
        <v>0</v>
      </c>
    </row>
    <row r="145" spans="1:26" ht="24.75" thickTop="1">
      <c r="A145" s="150" t="s">
        <v>274</v>
      </c>
      <c r="B145" s="212" t="s">
        <v>92</v>
      </c>
      <c r="C145" s="198">
        <v>22</v>
      </c>
      <c r="D145" s="199">
        <v>22</v>
      </c>
      <c r="E145" s="200">
        <v>0</v>
      </c>
      <c r="F145" s="201">
        <v>0</v>
      </c>
      <c r="G145" s="199">
        <v>0</v>
      </c>
      <c r="H145" s="202">
        <v>0</v>
      </c>
      <c r="I145" s="198">
        <v>0</v>
      </c>
      <c r="J145" s="199">
        <v>0</v>
      </c>
      <c r="K145" s="200">
        <v>0</v>
      </c>
      <c r="L145" s="201">
        <v>0</v>
      </c>
      <c r="M145" s="199">
        <v>0</v>
      </c>
      <c r="N145" s="200">
        <v>0</v>
      </c>
      <c r="O145" s="198">
        <v>0</v>
      </c>
      <c r="P145" s="199">
        <v>0</v>
      </c>
      <c r="Q145" s="200">
        <v>0</v>
      </c>
      <c r="R145" s="201">
        <v>0</v>
      </c>
      <c r="S145" s="199">
        <v>0</v>
      </c>
      <c r="T145" s="202">
        <v>0</v>
      </c>
      <c r="U145" s="198">
        <v>0</v>
      </c>
      <c r="V145" s="199">
        <v>0</v>
      </c>
      <c r="W145" s="200">
        <v>0</v>
      </c>
      <c r="X145" s="120">
        <f t="shared" si="8"/>
        <v>22</v>
      </c>
      <c r="Y145" s="121">
        <f t="shared" si="8"/>
        <v>22</v>
      </c>
      <c r="Z145" s="122">
        <f t="shared" si="8"/>
        <v>0</v>
      </c>
    </row>
    <row r="146" spans="1:26" ht="46.5" customHeight="1">
      <c r="A146" s="147" t="s">
        <v>275</v>
      </c>
      <c r="B146" s="178" t="s">
        <v>93</v>
      </c>
      <c r="C146" s="179">
        <v>0</v>
      </c>
      <c r="D146" s="180">
        <v>0</v>
      </c>
      <c r="E146" s="181">
        <v>0</v>
      </c>
      <c r="F146" s="182">
        <v>65.117</v>
      </c>
      <c r="G146" s="180">
        <v>65.117</v>
      </c>
      <c r="H146" s="183">
        <v>0</v>
      </c>
      <c r="I146" s="179">
        <v>0</v>
      </c>
      <c r="J146" s="180">
        <v>0</v>
      </c>
      <c r="K146" s="181">
        <v>0</v>
      </c>
      <c r="L146" s="182">
        <v>0</v>
      </c>
      <c r="M146" s="180">
        <v>0</v>
      </c>
      <c r="N146" s="181">
        <v>0</v>
      </c>
      <c r="O146" s="179">
        <v>0</v>
      </c>
      <c r="P146" s="180">
        <v>0</v>
      </c>
      <c r="Q146" s="181">
        <v>0</v>
      </c>
      <c r="R146" s="182">
        <v>0</v>
      </c>
      <c r="S146" s="180">
        <v>0</v>
      </c>
      <c r="T146" s="183">
        <v>0</v>
      </c>
      <c r="U146" s="179">
        <v>0</v>
      </c>
      <c r="V146" s="180">
        <v>0</v>
      </c>
      <c r="W146" s="181">
        <v>0</v>
      </c>
      <c r="X146" s="86">
        <f t="shared" si="8"/>
        <v>65.117</v>
      </c>
      <c r="Y146" s="87">
        <f t="shared" si="8"/>
        <v>65.117</v>
      </c>
      <c r="Z146" s="88">
        <f t="shared" si="8"/>
        <v>0</v>
      </c>
    </row>
    <row r="147" spans="1:26" ht="14.25" customHeight="1">
      <c r="A147" s="147" t="s">
        <v>276</v>
      </c>
      <c r="B147" s="184" t="s">
        <v>425</v>
      </c>
      <c r="C147" s="185">
        <v>0</v>
      </c>
      <c r="D147" s="186">
        <v>0</v>
      </c>
      <c r="E147" s="187">
        <v>0</v>
      </c>
      <c r="F147" s="188">
        <v>0</v>
      </c>
      <c r="G147" s="186">
        <v>0</v>
      </c>
      <c r="H147" s="189">
        <v>0</v>
      </c>
      <c r="I147" s="185">
        <v>0.274</v>
      </c>
      <c r="J147" s="186">
        <v>0.274</v>
      </c>
      <c r="K147" s="187">
        <v>0</v>
      </c>
      <c r="L147" s="188">
        <v>0</v>
      </c>
      <c r="M147" s="186">
        <v>0</v>
      </c>
      <c r="N147" s="187">
        <v>0</v>
      </c>
      <c r="O147" s="185">
        <v>0</v>
      </c>
      <c r="P147" s="186">
        <v>0</v>
      </c>
      <c r="Q147" s="187">
        <v>0</v>
      </c>
      <c r="R147" s="188">
        <v>0</v>
      </c>
      <c r="S147" s="186">
        <v>0</v>
      </c>
      <c r="T147" s="189">
        <v>0</v>
      </c>
      <c r="U147" s="185">
        <v>0</v>
      </c>
      <c r="V147" s="186">
        <v>0</v>
      </c>
      <c r="W147" s="187">
        <v>0</v>
      </c>
      <c r="X147" s="104">
        <f t="shared" si="8"/>
        <v>0.274</v>
      </c>
      <c r="Y147" s="105">
        <f t="shared" si="8"/>
        <v>0.274</v>
      </c>
      <c r="Z147" s="106">
        <f t="shared" si="8"/>
        <v>0</v>
      </c>
    </row>
    <row r="148" spans="1:26" ht="24.75" thickBot="1">
      <c r="A148" s="147" t="s">
        <v>277</v>
      </c>
      <c r="B148" s="191" t="s">
        <v>94</v>
      </c>
      <c r="C148" s="192">
        <v>0</v>
      </c>
      <c r="D148" s="193">
        <v>0</v>
      </c>
      <c r="E148" s="194">
        <v>0</v>
      </c>
      <c r="F148" s="195">
        <v>0</v>
      </c>
      <c r="G148" s="193">
        <v>0</v>
      </c>
      <c r="H148" s="196">
        <v>0</v>
      </c>
      <c r="I148" s="192">
        <v>0</v>
      </c>
      <c r="J148" s="193">
        <v>0</v>
      </c>
      <c r="K148" s="194">
        <v>0</v>
      </c>
      <c r="L148" s="195">
        <v>0</v>
      </c>
      <c r="M148" s="193">
        <v>0</v>
      </c>
      <c r="N148" s="194">
        <v>0</v>
      </c>
      <c r="O148" s="192">
        <v>10</v>
      </c>
      <c r="P148" s="193">
        <v>10</v>
      </c>
      <c r="Q148" s="194">
        <v>0</v>
      </c>
      <c r="R148" s="195">
        <v>0</v>
      </c>
      <c r="S148" s="193">
        <v>0</v>
      </c>
      <c r="T148" s="196">
        <v>0</v>
      </c>
      <c r="U148" s="192">
        <v>0</v>
      </c>
      <c r="V148" s="193">
        <v>0</v>
      </c>
      <c r="W148" s="194">
        <v>0</v>
      </c>
      <c r="X148" s="107">
        <f t="shared" si="8"/>
        <v>10</v>
      </c>
      <c r="Y148" s="108">
        <f t="shared" si="8"/>
        <v>10</v>
      </c>
      <c r="Z148" s="109">
        <f t="shared" si="8"/>
        <v>0</v>
      </c>
    </row>
    <row r="149" spans="1:26" ht="13.5" thickBot="1" thickTop="1">
      <c r="A149" s="146" t="s">
        <v>278</v>
      </c>
      <c r="B149" s="211" t="s">
        <v>95</v>
      </c>
      <c r="C149" s="132">
        <v>32.275</v>
      </c>
      <c r="D149" s="133">
        <v>32.275</v>
      </c>
      <c r="E149" s="134">
        <v>0</v>
      </c>
      <c r="F149" s="135">
        <v>3</v>
      </c>
      <c r="G149" s="133">
        <v>3</v>
      </c>
      <c r="H149" s="136">
        <v>0</v>
      </c>
      <c r="I149" s="132">
        <v>1.017</v>
      </c>
      <c r="J149" s="133">
        <v>1.017</v>
      </c>
      <c r="K149" s="134">
        <v>0</v>
      </c>
      <c r="L149" s="135">
        <v>3</v>
      </c>
      <c r="M149" s="133">
        <v>3</v>
      </c>
      <c r="N149" s="134">
        <v>0</v>
      </c>
      <c r="O149" s="132">
        <v>0</v>
      </c>
      <c r="P149" s="133">
        <v>0</v>
      </c>
      <c r="Q149" s="134">
        <v>0</v>
      </c>
      <c r="R149" s="135">
        <v>0</v>
      </c>
      <c r="S149" s="133">
        <v>0</v>
      </c>
      <c r="T149" s="136">
        <v>0</v>
      </c>
      <c r="U149" s="132">
        <v>0</v>
      </c>
      <c r="V149" s="133">
        <v>0</v>
      </c>
      <c r="W149" s="134">
        <v>0</v>
      </c>
      <c r="X149" s="137">
        <f aca="true" t="shared" si="9" ref="X149:Z161">SUM(C149,F149,I149,L149,O149,R149,U149)</f>
        <v>39.292</v>
      </c>
      <c r="Y149" s="138">
        <f t="shared" si="9"/>
        <v>39.292</v>
      </c>
      <c r="Z149" s="139">
        <f t="shared" si="9"/>
        <v>0</v>
      </c>
    </row>
    <row r="150" spans="1:26" ht="19.5" customHeight="1" thickTop="1">
      <c r="A150" s="150" t="s">
        <v>279</v>
      </c>
      <c r="B150" s="213" t="s">
        <v>96</v>
      </c>
      <c r="C150" s="198">
        <v>0</v>
      </c>
      <c r="D150" s="199">
        <v>0</v>
      </c>
      <c r="E150" s="200">
        <v>0</v>
      </c>
      <c r="F150" s="201">
        <v>50</v>
      </c>
      <c r="G150" s="199">
        <v>0</v>
      </c>
      <c r="H150" s="202">
        <v>50</v>
      </c>
      <c r="I150" s="198">
        <v>0</v>
      </c>
      <c r="J150" s="199">
        <v>0</v>
      </c>
      <c r="K150" s="200">
        <v>0</v>
      </c>
      <c r="L150" s="201">
        <v>50</v>
      </c>
      <c r="M150" s="199">
        <v>50</v>
      </c>
      <c r="N150" s="200">
        <v>0</v>
      </c>
      <c r="O150" s="198">
        <v>50</v>
      </c>
      <c r="P150" s="199">
        <v>50</v>
      </c>
      <c r="Q150" s="200">
        <v>0</v>
      </c>
      <c r="R150" s="201">
        <v>50</v>
      </c>
      <c r="S150" s="199">
        <v>50</v>
      </c>
      <c r="T150" s="202">
        <v>0</v>
      </c>
      <c r="U150" s="198">
        <v>50</v>
      </c>
      <c r="V150" s="199">
        <v>50</v>
      </c>
      <c r="W150" s="200">
        <v>0</v>
      </c>
      <c r="X150" s="276">
        <f t="shared" si="9"/>
        <v>250</v>
      </c>
      <c r="Y150" s="277">
        <f>SUM(D150,G150,J150,M150,P150,S150,V150)</f>
        <v>200</v>
      </c>
      <c r="Z150" s="278">
        <f>SUM(E150,H150,K150,N150,Q150,T150,W150)</f>
        <v>50</v>
      </c>
    </row>
    <row r="151" spans="1:26" ht="24">
      <c r="A151" s="147" t="s">
        <v>280</v>
      </c>
      <c r="B151" s="178" t="s">
        <v>97</v>
      </c>
      <c r="C151" s="179">
        <v>0</v>
      </c>
      <c r="D151" s="180">
        <v>0</v>
      </c>
      <c r="E151" s="181">
        <v>0</v>
      </c>
      <c r="F151" s="182">
        <v>0</v>
      </c>
      <c r="G151" s="180">
        <v>0</v>
      </c>
      <c r="H151" s="183">
        <v>0</v>
      </c>
      <c r="I151" s="179">
        <v>0</v>
      </c>
      <c r="J151" s="180">
        <v>0</v>
      </c>
      <c r="K151" s="181">
        <v>0</v>
      </c>
      <c r="L151" s="182">
        <v>0</v>
      </c>
      <c r="M151" s="180">
        <v>0</v>
      </c>
      <c r="N151" s="181">
        <v>0</v>
      </c>
      <c r="O151" s="179">
        <v>200</v>
      </c>
      <c r="P151" s="180">
        <v>100</v>
      </c>
      <c r="Q151" s="181">
        <v>100</v>
      </c>
      <c r="R151" s="182">
        <v>0</v>
      </c>
      <c r="S151" s="180">
        <v>0</v>
      </c>
      <c r="T151" s="183">
        <v>0</v>
      </c>
      <c r="U151" s="179">
        <v>0</v>
      </c>
      <c r="V151" s="180">
        <v>0</v>
      </c>
      <c r="W151" s="181">
        <v>0</v>
      </c>
      <c r="X151" s="279">
        <f t="shared" si="9"/>
        <v>200</v>
      </c>
      <c r="Y151" s="280">
        <f t="shared" si="9"/>
        <v>100</v>
      </c>
      <c r="Z151" s="281">
        <f t="shared" si="9"/>
        <v>100</v>
      </c>
    </row>
    <row r="152" spans="1:26" ht="24">
      <c r="A152" s="147" t="s">
        <v>281</v>
      </c>
      <c r="B152" s="178" t="s">
        <v>98</v>
      </c>
      <c r="C152" s="179">
        <v>0</v>
      </c>
      <c r="D152" s="180">
        <v>0</v>
      </c>
      <c r="E152" s="181">
        <v>0</v>
      </c>
      <c r="F152" s="182">
        <v>0</v>
      </c>
      <c r="G152" s="180">
        <v>0</v>
      </c>
      <c r="H152" s="183">
        <v>0</v>
      </c>
      <c r="I152" s="179">
        <v>0</v>
      </c>
      <c r="J152" s="180">
        <v>0</v>
      </c>
      <c r="K152" s="181">
        <v>0</v>
      </c>
      <c r="L152" s="182">
        <v>0</v>
      </c>
      <c r="M152" s="180">
        <v>0</v>
      </c>
      <c r="N152" s="181">
        <v>0</v>
      </c>
      <c r="O152" s="179">
        <v>0</v>
      </c>
      <c r="P152" s="180">
        <v>0</v>
      </c>
      <c r="Q152" s="181">
        <v>0</v>
      </c>
      <c r="R152" s="182">
        <v>0</v>
      </c>
      <c r="S152" s="180">
        <v>0</v>
      </c>
      <c r="T152" s="183">
        <v>0</v>
      </c>
      <c r="U152" s="179">
        <v>1200</v>
      </c>
      <c r="V152" s="180">
        <v>0</v>
      </c>
      <c r="W152" s="181">
        <v>1200</v>
      </c>
      <c r="X152" s="279">
        <f t="shared" si="9"/>
        <v>1200</v>
      </c>
      <c r="Y152" s="280">
        <f t="shared" si="9"/>
        <v>0</v>
      </c>
      <c r="Z152" s="281">
        <f t="shared" si="9"/>
        <v>1200</v>
      </c>
    </row>
    <row r="153" spans="1:26" ht="12">
      <c r="A153" s="147" t="s">
        <v>441</v>
      </c>
      <c r="B153" s="178" t="s">
        <v>99</v>
      </c>
      <c r="C153" s="179">
        <v>0</v>
      </c>
      <c r="D153" s="180">
        <v>0</v>
      </c>
      <c r="E153" s="181">
        <v>0</v>
      </c>
      <c r="F153" s="182">
        <v>0</v>
      </c>
      <c r="G153" s="180">
        <v>0</v>
      </c>
      <c r="H153" s="183">
        <v>0</v>
      </c>
      <c r="I153" s="179">
        <v>0</v>
      </c>
      <c r="J153" s="180">
        <v>0</v>
      </c>
      <c r="K153" s="181">
        <v>0</v>
      </c>
      <c r="L153" s="182">
        <v>0</v>
      </c>
      <c r="M153" s="180">
        <v>0</v>
      </c>
      <c r="N153" s="181">
        <v>0</v>
      </c>
      <c r="O153" s="179">
        <v>0</v>
      </c>
      <c r="P153" s="180">
        <v>0</v>
      </c>
      <c r="Q153" s="181">
        <v>0</v>
      </c>
      <c r="R153" s="182">
        <v>1400</v>
      </c>
      <c r="S153" s="180">
        <v>0</v>
      </c>
      <c r="T153" s="183">
        <v>1400</v>
      </c>
      <c r="U153" s="179">
        <v>0</v>
      </c>
      <c r="V153" s="180">
        <v>0</v>
      </c>
      <c r="W153" s="181">
        <v>0</v>
      </c>
      <c r="X153" s="279">
        <f t="shared" si="9"/>
        <v>1400</v>
      </c>
      <c r="Y153" s="280">
        <f t="shared" si="9"/>
        <v>0</v>
      </c>
      <c r="Z153" s="281">
        <f t="shared" si="9"/>
        <v>1400</v>
      </c>
    </row>
    <row r="154" spans="1:26" ht="12">
      <c r="A154" s="147" t="s">
        <v>442</v>
      </c>
      <c r="B154" s="178" t="s">
        <v>100</v>
      </c>
      <c r="C154" s="179">
        <v>0</v>
      </c>
      <c r="D154" s="180">
        <v>0</v>
      </c>
      <c r="E154" s="181">
        <v>0</v>
      </c>
      <c r="F154" s="182">
        <v>0</v>
      </c>
      <c r="G154" s="180">
        <v>0</v>
      </c>
      <c r="H154" s="183">
        <v>0</v>
      </c>
      <c r="I154" s="179">
        <v>85</v>
      </c>
      <c r="J154" s="180">
        <v>0</v>
      </c>
      <c r="K154" s="181">
        <v>85</v>
      </c>
      <c r="L154" s="182">
        <v>0</v>
      </c>
      <c r="M154" s="180">
        <v>0</v>
      </c>
      <c r="N154" s="181">
        <v>0</v>
      </c>
      <c r="O154" s="179">
        <v>0</v>
      </c>
      <c r="P154" s="180">
        <v>0</v>
      </c>
      <c r="Q154" s="181">
        <v>0</v>
      </c>
      <c r="R154" s="182">
        <v>0</v>
      </c>
      <c r="S154" s="180">
        <v>0</v>
      </c>
      <c r="T154" s="183">
        <v>0</v>
      </c>
      <c r="U154" s="179">
        <v>0</v>
      </c>
      <c r="V154" s="180">
        <v>0</v>
      </c>
      <c r="W154" s="181">
        <v>0</v>
      </c>
      <c r="X154" s="279">
        <f t="shared" si="9"/>
        <v>85</v>
      </c>
      <c r="Y154" s="280">
        <f t="shared" si="9"/>
        <v>0</v>
      </c>
      <c r="Z154" s="281">
        <f t="shared" si="9"/>
        <v>85</v>
      </c>
    </row>
    <row r="155" spans="1:26" ht="24.75" thickBot="1">
      <c r="A155" s="149" t="s">
        <v>443</v>
      </c>
      <c r="B155" s="191" t="s">
        <v>101</v>
      </c>
      <c r="C155" s="192">
        <v>0</v>
      </c>
      <c r="D155" s="193">
        <v>0</v>
      </c>
      <c r="E155" s="194">
        <v>0</v>
      </c>
      <c r="F155" s="195">
        <v>0</v>
      </c>
      <c r="G155" s="193">
        <v>0</v>
      </c>
      <c r="H155" s="196">
        <v>0</v>
      </c>
      <c r="I155" s="192">
        <v>0</v>
      </c>
      <c r="J155" s="193">
        <v>0</v>
      </c>
      <c r="K155" s="194">
        <v>0</v>
      </c>
      <c r="L155" s="195">
        <v>0</v>
      </c>
      <c r="M155" s="193">
        <v>0</v>
      </c>
      <c r="N155" s="194">
        <v>0</v>
      </c>
      <c r="O155" s="192">
        <v>0</v>
      </c>
      <c r="P155" s="193">
        <v>0</v>
      </c>
      <c r="Q155" s="194">
        <v>0</v>
      </c>
      <c r="R155" s="195">
        <v>0</v>
      </c>
      <c r="S155" s="193">
        <v>0</v>
      </c>
      <c r="T155" s="196">
        <v>0</v>
      </c>
      <c r="U155" s="192">
        <v>800</v>
      </c>
      <c r="V155" s="193">
        <v>400</v>
      </c>
      <c r="W155" s="194">
        <v>400</v>
      </c>
      <c r="X155" s="282">
        <f t="shared" si="9"/>
        <v>800</v>
      </c>
      <c r="Y155" s="283">
        <f t="shared" si="9"/>
        <v>400</v>
      </c>
      <c r="Z155" s="284">
        <f t="shared" si="9"/>
        <v>400</v>
      </c>
    </row>
    <row r="156" spans="1:26" ht="24.75" thickTop="1">
      <c r="A156" s="148" t="s">
        <v>282</v>
      </c>
      <c r="B156" s="151" t="s">
        <v>102</v>
      </c>
      <c r="C156" s="73">
        <v>130</v>
      </c>
      <c r="D156" s="74">
        <v>65</v>
      </c>
      <c r="E156" s="75">
        <v>65</v>
      </c>
      <c r="F156" s="76">
        <v>50</v>
      </c>
      <c r="G156" s="74">
        <v>50</v>
      </c>
      <c r="H156" s="77">
        <v>0</v>
      </c>
      <c r="I156" s="73">
        <v>74.723</v>
      </c>
      <c r="J156" s="74">
        <v>74.723</v>
      </c>
      <c r="K156" s="75">
        <v>0</v>
      </c>
      <c r="L156" s="76">
        <v>0</v>
      </c>
      <c r="M156" s="74">
        <v>0</v>
      </c>
      <c r="N156" s="75">
        <v>0</v>
      </c>
      <c r="O156" s="73">
        <v>0</v>
      </c>
      <c r="P156" s="74">
        <v>0</v>
      </c>
      <c r="Q156" s="75">
        <v>0</v>
      </c>
      <c r="R156" s="76">
        <v>0</v>
      </c>
      <c r="S156" s="74">
        <v>0</v>
      </c>
      <c r="T156" s="77">
        <v>0</v>
      </c>
      <c r="U156" s="73">
        <v>0</v>
      </c>
      <c r="V156" s="74">
        <v>0</v>
      </c>
      <c r="W156" s="75">
        <v>0</v>
      </c>
      <c r="X156" s="78">
        <f t="shared" si="9"/>
        <v>254.723</v>
      </c>
      <c r="Y156" s="79">
        <f t="shared" si="9"/>
        <v>189.723</v>
      </c>
      <c r="Z156" s="80">
        <f t="shared" si="9"/>
        <v>65</v>
      </c>
    </row>
    <row r="157" spans="1:26" ht="12">
      <c r="A157" s="147" t="s">
        <v>283</v>
      </c>
      <c r="B157" s="142" t="s">
        <v>103</v>
      </c>
      <c r="C157" s="89">
        <v>0</v>
      </c>
      <c r="D157" s="90">
        <v>0</v>
      </c>
      <c r="E157" s="91">
        <v>0</v>
      </c>
      <c r="F157" s="92">
        <v>0</v>
      </c>
      <c r="G157" s="90">
        <v>0</v>
      </c>
      <c r="H157" s="93">
        <v>0</v>
      </c>
      <c r="I157" s="89">
        <v>128.387</v>
      </c>
      <c r="J157" s="90">
        <v>128.387</v>
      </c>
      <c r="K157" s="91">
        <v>0</v>
      </c>
      <c r="L157" s="92">
        <v>0</v>
      </c>
      <c r="M157" s="90">
        <v>0</v>
      </c>
      <c r="N157" s="91">
        <v>0</v>
      </c>
      <c r="O157" s="89">
        <v>0</v>
      </c>
      <c r="P157" s="90">
        <v>0</v>
      </c>
      <c r="Q157" s="91">
        <v>0</v>
      </c>
      <c r="R157" s="92">
        <v>0</v>
      </c>
      <c r="S157" s="90">
        <v>0</v>
      </c>
      <c r="T157" s="93">
        <v>0</v>
      </c>
      <c r="U157" s="89">
        <v>200</v>
      </c>
      <c r="V157" s="90">
        <v>200</v>
      </c>
      <c r="W157" s="91">
        <v>0</v>
      </c>
      <c r="X157" s="86">
        <f t="shared" si="9"/>
        <v>328.387</v>
      </c>
      <c r="Y157" s="87">
        <f t="shared" si="9"/>
        <v>328.387</v>
      </c>
      <c r="Z157" s="88">
        <f t="shared" si="9"/>
        <v>0</v>
      </c>
    </row>
    <row r="158" spans="1:26" ht="24">
      <c r="A158" s="147" t="s">
        <v>284</v>
      </c>
      <c r="B158" s="268" t="s">
        <v>343</v>
      </c>
      <c r="C158" s="81">
        <v>0</v>
      </c>
      <c r="D158" s="82">
        <v>0</v>
      </c>
      <c r="E158" s="83">
        <v>0</v>
      </c>
      <c r="F158" s="84">
        <v>0</v>
      </c>
      <c r="G158" s="82">
        <v>0</v>
      </c>
      <c r="H158" s="85">
        <v>0</v>
      </c>
      <c r="I158" s="81">
        <v>0</v>
      </c>
      <c r="J158" s="82">
        <v>0</v>
      </c>
      <c r="K158" s="83">
        <v>0</v>
      </c>
      <c r="L158" s="84">
        <v>0</v>
      </c>
      <c r="M158" s="82">
        <v>0</v>
      </c>
      <c r="N158" s="83">
        <v>0</v>
      </c>
      <c r="O158" s="81">
        <v>2000</v>
      </c>
      <c r="P158" s="82">
        <v>1000</v>
      </c>
      <c r="Q158" s="83">
        <v>1000</v>
      </c>
      <c r="R158" s="84">
        <v>0</v>
      </c>
      <c r="S158" s="82">
        <v>0</v>
      </c>
      <c r="T158" s="85">
        <v>0</v>
      </c>
      <c r="U158" s="81">
        <v>0</v>
      </c>
      <c r="V158" s="82">
        <v>0</v>
      </c>
      <c r="W158" s="83">
        <v>0</v>
      </c>
      <c r="X158" s="86">
        <f t="shared" si="9"/>
        <v>2000</v>
      </c>
      <c r="Y158" s="87">
        <f t="shared" si="9"/>
        <v>1000</v>
      </c>
      <c r="Z158" s="88">
        <f t="shared" si="9"/>
        <v>1000</v>
      </c>
    </row>
    <row r="159" spans="1:26" ht="36">
      <c r="A159" s="147" t="s">
        <v>285</v>
      </c>
      <c r="B159" s="142" t="s">
        <v>104</v>
      </c>
      <c r="C159" s="81">
        <v>0</v>
      </c>
      <c r="D159" s="82">
        <v>0</v>
      </c>
      <c r="E159" s="83">
        <v>0</v>
      </c>
      <c r="F159" s="84">
        <v>0</v>
      </c>
      <c r="G159" s="82">
        <v>0</v>
      </c>
      <c r="H159" s="85">
        <v>0</v>
      </c>
      <c r="I159" s="81">
        <v>0</v>
      </c>
      <c r="J159" s="82">
        <v>0</v>
      </c>
      <c r="K159" s="83">
        <v>0</v>
      </c>
      <c r="L159" s="84">
        <v>0</v>
      </c>
      <c r="M159" s="82">
        <v>0</v>
      </c>
      <c r="N159" s="83">
        <v>0</v>
      </c>
      <c r="O159" s="81">
        <v>0</v>
      </c>
      <c r="P159" s="82">
        <v>0</v>
      </c>
      <c r="Q159" s="83">
        <v>0</v>
      </c>
      <c r="R159" s="84">
        <v>230</v>
      </c>
      <c r="S159" s="82">
        <v>115</v>
      </c>
      <c r="T159" s="85">
        <v>115</v>
      </c>
      <c r="U159" s="81">
        <v>0</v>
      </c>
      <c r="V159" s="82">
        <v>0</v>
      </c>
      <c r="W159" s="83">
        <v>0</v>
      </c>
      <c r="X159" s="86">
        <f t="shared" si="9"/>
        <v>230</v>
      </c>
      <c r="Y159" s="87">
        <f t="shared" si="9"/>
        <v>115</v>
      </c>
      <c r="Z159" s="88">
        <f t="shared" si="9"/>
        <v>115</v>
      </c>
    </row>
    <row r="160" spans="1:26" ht="25.5">
      <c r="A160" s="147" t="s">
        <v>286</v>
      </c>
      <c r="B160" s="142" t="s">
        <v>344</v>
      </c>
      <c r="C160" s="81">
        <v>0</v>
      </c>
      <c r="D160" s="82">
        <v>0</v>
      </c>
      <c r="E160" s="83">
        <v>0</v>
      </c>
      <c r="F160" s="84">
        <v>0</v>
      </c>
      <c r="G160" s="82">
        <v>0</v>
      </c>
      <c r="H160" s="85">
        <v>0</v>
      </c>
      <c r="I160" s="81">
        <v>0</v>
      </c>
      <c r="J160" s="82">
        <v>0</v>
      </c>
      <c r="K160" s="83">
        <v>0</v>
      </c>
      <c r="L160" s="84">
        <v>0</v>
      </c>
      <c r="M160" s="82">
        <v>0</v>
      </c>
      <c r="N160" s="83">
        <v>0</v>
      </c>
      <c r="O160" s="81">
        <v>0</v>
      </c>
      <c r="P160" s="82">
        <v>0</v>
      </c>
      <c r="Q160" s="83">
        <v>0</v>
      </c>
      <c r="R160" s="84">
        <v>0</v>
      </c>
      <c r="S160" s="82">
        <v>0</v>
      </c>
      <c r="T160" s="85">
        <v>0</v>
      </c>
      <c r="U160" s="81">
        <v>240</v>
      </c>
      <c r="V160" s="82">
        <v>120</v>
      </c>
      <c r="W160" s="83">
        <v>120</v>
      </c>
      <c r="X160" s="86">
        <f t="shared" si="9"/>
        <v>240</v>
      </c>
      <c r="Y160" s="87">
        <f t="shared" si="9"/>
        <v>120</v>
      </c>
      <c r="Z160" s="88">
        <f t="shared" si="9"/>
        <v>120</v>
      </c>
    </row>
    <row r="161" spans="1:26" ht="18" customHeight="1">
      <c r="A161" s="147" t="s">
        <v>287</v>
      </c>
      <c r="B161" s="142" t="s">
        <v>105</v>
      </c>
      <c r="C161" s="12">
        <v>0</v>
      </c>
      <c r="D161" s="13">
        <v>0</v>
      </c>
      <c r="E161" s="14">
        <v>0</v>
      </c>
      <c r="F161" s="15">
        <v>0</v>
      </c>
      <c r="G161" s="13">
        <v>0</v>
      </c>
      <c r="H161" s="16">
        <v>0</v>
      </c>
      <c r="I161" s="12">
        <v>0</v>
      </c>
      <c r="J161" s="13">
        <v>0</v>
      </c>
      <c r="K161" s="14">
        <v>0</v>
      </c>
      <c r="L161" s="15">
        <v>100</v>
      </c>
      <c r="M161" s="13">
        <v>50</v>
      </c>
      <c r="N161" s="14">
        <v>50</v>
      </c>
      <c r="O161" s="12">
        <v>0</v>
      </c>
      <c r="P161" s="13">
        <v>0</v>
      </c>
      <c r="Q161" s="14">
        <v>0</v>
      </c>
      <c r="R161" s="15">
        <v>100</v>
      </c>
      <c r="S161" s="13">
        <v>100</v>
      </c>
      <c r="T161" s="16">
        <v>0</v>
      </c>
      <c r="U161" s="12">
        <v>0</v>
      </c>
      <c r="V161" s="13">
        <v>0</v>
      </c>
      <c r="W161" s="14">
        <v>0</v>
      </c>
      <c r="X161" s="17">
        <f t="shared" si="9"/>
        <v>200</v>
      </c>
      <c r="Y161" s="18">
        <f t="shared" si="9"/>
        <v>150</v>
      </c>
      <c r="Z161" s="19">
        <f t="shared" si="9"/>
        <v>50</v>
      </c>
    </row>
    <row r="162" spans="1:26" ht="24">
      <c r="A162" s="147" t="s">
        <v>288</v>
      </c>
      <c r="B162" s="142" t="s">
        <v>106</v>
      </c>
      <c r="C162" s="12">
        <v>0</v>
      </c>
      <c r="D162" s="13">
        <v>0</v>
      </c>
      <c r="E162" s="14">
        <v>0</v>
      </c>
      <c r="F162" s="15">
        <v>45</v>
      </c>
      <c r="G162" s="13">
        <v>45</v>
      </c>
      <c r="H162" s="16">
        <v>0</v>
      </c>
      <c r="I162" s="12">
        <v>0</v>
      </c>
      <c r="J162" s="13">
        <v>0</v>
      </c>
      <c r="K162" s="14">
        <v>0</v>
      </c>
      <c r="L162" s="15">
        <v>0</v>
      </c>
      <c r="M162" s="13">
        <v>0</v>
      </c>
      <c r="N162" s="14">
        <v>0</v>
      </c>
      <c r="O162" s="12">
        <v>0</v>
      </c>
      <c r="P162" s="13">
        <v>0</v>
      </c>
      <c r="Q162" s="14">
        <v>0</v>
      </c>
      <c r="R162" s="15">
        <v>0</v>
      </c>
      <c r="S162" s="13">
        <v>0</v>
      </c>
      <c r="T162" s="16">
        <v>0</v>
      </c>
      <c r="U162" s="12">
        <v>0</v>
      </c>
      <c r="V162" s="13">
        <v>0</v>
      </c>
      <c r="W162" s="14">
        <v>0</v>
      </c>
      <c r="X162" s="17">
        <f aca="true" t="shared" si="10" ref="X162:Z164">SUM(C162,F162,I162,L162,O162,R162,U162)</f>
        <v>45</v>
      </c>
      <c r="Y162" s="18">
        <f t="shared" si="10"/>
        <v>45</v>
      </c>
      <c r="Z162" s="19">
        <f t="shared" si="10"/>
        <v>0</v>
      </c>
    </row>
    <row r="163" spans="1:26" ht="12">
      <c r="A163" s="147" t="s">
        <v>289</v>
      </c>
      <c r="B163" s="142" t="s">
        <v>107</v>
      </c>
      <c r="C163" s="12">
        <v>0</v>
      </c>
      <c r="D163" s="13">
        <v>0</v>
      </c>
      <c r="E163" s="14">
        <v>0</v>
      </c>
      <c r="F163" s="15">
        <v>11</v>
      </c>
      <c r="G163" s="13">
        <v>11</v>
      </c>
      <c r="H163" s="16">
        <v>0</v>
      </c>
      <c r="I163" s="12">
        <v>0</v>
      </c>
      <c r="J163" s="13">
        <v>0</v>
      </c>
      <c r="K163" s="14">
        <v>0</v>
      </c>
      <c r="L163" s="15">
        <v>0</v>
      </c>
      <c r="M163" s="13">
        <v>0</v>
      </c>
      <c r="N163" s="14">
        <v>0</v>
      </c>
      <c r="O163" s="12">
        <v>0</v>
      </c>
      <c r="P163" s="13">
        <v>0</v>
      </c>
      <c r="Q163" s="14">
        <v>0</v>
      </c>
      <c r="R163" s="15">
        <v>0</v>
      </c>
      <c r="S163" s="13">
        <v>0</v>
      </c>
      <c r="T163" s="16">
        <v>0</v>
      </c>
      <c r="U163" s="12">
        <v>0</v>
      </c>
      <c r="V163" s="13">
        <v>0</v>
      </c>
      <c r="W163" s="14">
        <v>0</v>
      </c>
      <c r="X163" s="17">
        <f t="shared" si="10"/>
        <v>11</v>
      </c>
      <c r="Y163" s="18">
        <f t="shared" si="10"/>
        <v>11</v>
      </c>
      <c r="Z163" s="19">
        <f t="shared" si="10"/>
        <v>0</v>
      </c>
    </row>
    <row r="164" spans="1:26" ht="24.75" thickBot="1">
      <c r="A164" s="149" t="s">
        <v>290</v>
      </c>
      <c r="B164" s="153" t="s">
        <v>108</v>
      </c>
      <c r="C164" s="20">
        <v>0</v>
      </c>
      <c r="D164" s="21">
        <v>0</v>
      </c>
      <c r="E164" s="22">
        <v>0</v>
      </c>
      <c r="F164" s="23">
        <v>5</v>
      </c>
      <c r="G164" s="21">
        <v>5</v>
      </c>
      <c r="H164" s="24">
        <v>0</v>
      </c>
      <c r="I164" s="20">
        <v>0</v>
      </c>
      <c r="J164" s="21">
        <v>0</v>
      </c>
      <c r="K164" s="22">
        <v>0</v>
      </c>
      <c r="L164" s="23">
        <v>0</v>
      </c>
      <c r="M164" s="21">
        <v>0</v>
      </c>
      <c r="N164" s="22">
        <v>0</v>
      </c>
      <c r="O164" s="20">
        <v>0</v>
      </c>
      <c r="P164" s="21">
        <v>0</v>
      </c>
      <c r="Q164" s="22">
        <v>0</v>
      </c>
      <c r="R164" s="23">
        <v>0</v>
      </c>
      <c r="S164" s="21">
        <v>0</v>
      </c>
      <c r="T164" s="24">
        <v>0</v>
      </c>
      <c r="U164" s="20">
        <v>0</v>
      </c>
      <c r="V164" s="21">
        <v>0</v>
      </c>
      <c r="W164" s="22">
        <v>0</v>
      </c>
      <c r="X164" s="25">
        <f t="shared" si="10"/>
        <v>5</v>
      </c>
      <c r="Y164" s="26">
        <f t="shared" si="10"/>
        <v>5</v>
      </c>
      <c r="Z164" s="27">
        <f t="shared" si="10"/>
        <v>0</v>
      </c>
    </row>
    <row r="165" spans="1:26" ht="27" customHeight="1" thickBot="1" thickTop="1">
      <c r="A165" s="148" t="s">
        <v>291</v>
      </c>
      <c r="B165" s="212" t="s">
        <v>109</v>
      </c>
      <c r="C165" s="214">
        <v>0</v>
      </c>
      <c r="D165" s="215">
        <v>0</v>
      </c>
      <c r="E165" s="216">
        <v>0</v>
      </c>
      <c r="F165" s="217">
        <v>0</v>
      </c>
      <c r="G165" s="215">
        <v>0</v>
      </c>
      <c r="H165" s="218">
        <v>0</v>
      </c>
      <c r="I165" s="214">
        <v>0</v>
      </c>
      <c r="J165" s="215">
        <v>0</v>
      </c>
      <c r="K165" s="216">
        <v>0</v>
      </c>
      <c r="L165" s="217">
        <v>75</v>
      </c>
      <c r="M165" s="215">
        <v>35</v>
      </c>
      <c r="N165" s="216">
        <v>40</v>
      </c>
      <c r="O165" s="214">
        <v>100</v>
      </c>
      <c r="P165" s="215">
        <v>55</v>
      </c>
      <c r="Q165" s="216">
        <v>45</v>
      </c>
      <c r="R165" s="217">
        <v>75</v>
      </c>
      <c r="S165" s="215">
        <v>35</v>
      </c>
      <c r="T165" s="218">
        <v>40</v>
      </c>
      <c r="U165" s="214">
        <v>0</v>
      </c>
      <c r="V165" s="215">
        <v>0</v>
      </c>
      <c r="W165" s="216">
        <v>0</v>
      </c>
      <c r="X165" s="28">
        <f>SUM(U165,R165,O165,L165,I165,F165,C165)</f>
        <v>250</v>
      </c>
      <c r="Y165" s="29">
        <f>SUM(D165,G165,J165,M165,P165,S165,V165)</f>
        <v>125</v>
      </c>
      <c r="Z165" s="30">
        <f>SUM(W165,T165,Q165,N165,K165,H165,E165)</f>
        <v>125</v>
      </c>
    </row>
    <row r="166" spans="1:26" ht="26.25" customHeight="1" thickBot="1" thickTop="1">
      <c r="A166" s="147" t="s">
        <v>292</v>
      </c>
      <c r="B166" s="219" t="s">
        <v>110</v>
      </c>
      <c r="C166" s="220">
        <v>0</v>
      </c>
      <c r="D166" s="221">
        <v>0</v>
      </c>
      <c r="E166" s="222">
        <v>0</v>
      </c>
      <c r="F166" s="223">
        <v>0</v>
      </c>
      <c r="G166" s="221">
        <v>0</v>
      </c>
      <c r="H166" s="224">
        <v>0</v>
      </c>
      <c r="I166" s="220">
        <v>0</v>
      </c>
      <c r="J166" s="221">
        <v>0</v>
      </c>
      <c r="K166" s="222">
        <v>0</v>
      </c>
      <c r="L166" s="223">
        <v>200</v>
      </c>
      <c r="M166" s="221">
        <v>100</v>
      </c>
      <c r="N166" s="222">
        <v>100</v>
      </c>
      <c r="O166" s="220">
        <v>0</v>
      </c>
      <c r="P166" s="221">
        <v>0</v>
      </c>
      <c r="Q166" s="222">
        <v>0</v>
      </c>
      <c r="R166" s="223">
        <v>0</v>
      </c>
      <c r="S166" s="221">
        <v>0</v>
      </c>
      <c r="T166" s="224">
        <v>0</v>
      </c>
      <c r="U166" s="220">
        <v>0</v>
      </c>
      <c r="V166" s="221">
        <v>0</v>
      </c>
      <c r="W166" s="222">
        <v>0</v>
      </c>
      <c r="X166" s="28">
        <f aca="true" t="shared" si="11" ref="X166:X172">U166+R166+O166+L166+I166+F166+C166</f>
        <v>200</v>
      </c>
      <c r="Y166" s="18">
        <f aca="true" t="shared" si="12" ref="Y166:Z172">SUM(D166,G166,J166,M166,P166,S166,V166)</f>
        <v>100</v>
      </c>
      <c r="Z166" s="19">
        <f t="shared" si="12"/>
        <v>100</v>
      </c>
    </row>
    <row r="167" spans="1:26" ht="24" customHeight="1" thickBot="1" thickTop="1">
      <c r="A167" s="147" t="s">
        <v>293</v>
      </c>
      <c r="B167" s="219" t="s">
        <v>347</v>
      </c>
      <c r="C167" s="220">
        <v>0</v>
      </c>
      <c r="D167" s="221">
        <v>0</v>
      </c>
      <c r="E167" s="222">
        <v>0</v>
      </c>
      <c r="F167" s="223">
        <v>0</v>
      </c>
      <c r="G167" s="221">
        <v>0</v>
      </c>
      <c r="H167" s="224">
        <v>0</v>
      </c>
      <c r="I167" s="220">
        <v>0</v>
      </c>
      <c r="J167" s="221">
        <v>0</v>
      </c>
      <c r="K167" s="222">
        <v>0</v>
      </c>
      <c r="L167" s="223">
        <v>25</v>
      </c>
      <c r="M167" s="221">
        <v>12.5</v>
      </c>
      <c r="N167" s="222">
        <v>12.5</v>
      </c>
      <c r="O167" s="220">
        <v>0</v>
      </c>
      <c r="P167" s="221">
        <v>0</v>
      </c>
      <c r="Q167" s="222">
        <v>0</v>
      </c>
      <c r="R167" s="223">
        <v>0</v>
      </c>
      <c r="S167" s="221">
        <v>0</v>
      </c>
      <c r="T167" s="224">
        <v>0</v>
      </c>
      <c r="U167" s="220">
        <v>0</v>
      </c>
      <c r="V167" s="221">
        <v>0</v>
      </c>
      <c r="W167" s="222">
        <v>0</v>
      </c>
      <c r="X167" s="28">
        <f t="shared" si="11"/>
        <v>25</v>
      </c>
      <c r="Y167" s="18">
        <f t="shared" si="12"/>
        <v>12.5</v>
      </c>
      <c r="Z167" s="19">
        <f t="shared" si="12"/>
        <v>12.5</v>
      </c>
    </row>
    <row r="168" spans="1:26" ht="15" customHeight="1" thickBot="1" thickTop="1">
      <c r="A168" s="147" t="s">
        <v>294</v>
      </c>
      <c r="B168" s="219" t="s">
        <v>111</v>
      </c>
      <c r="C168" s="220">
        <v>0</v>
      </c>
      <c r="D168" s="221">
        <v>0</v>
      </c>
      <c r="E168" s="222">
        <v>0</v>
      </c>
      <c r="F168" s="223">
        <v>0</v>
      </c>
      <c r="G168" s="221">
        <v>0</v>
      </c>
      <c r="H168" s="224">
        <v>0</v>
      </c>
      <c r="I168" s="220">
        <v>0</v>
      </c>
      <c r="J168" s="221">
        <v>0</v>
      </c>
      <c r="K168" s="222">
        <v>0</v>
      </c>
      <c r="L168" s="223">
        <v>0</v>
      </c>
      <c r="M168" s="221">
        <v>0</v>
      </c>
      <c r="N168" s="222">
        <v>0</v>
      </c>
      <c r="O168" s="220">
        <v>0</v>
      </c>
      <c r="P168" s="221">
        <v>0</v>
      </c>
      <c r="Q168" s="222">
        <v>0</v>
      </c>
      <c r="R168" s="223">
        <v>1200</v>
      </c>
      <c r="S168" s="221">
        <v>1200</v>
      </c>
      <c r="T168" s="224">
        <v>0</v>
      </c>
      <c r="U168" s="220">
        <v>95</v>
      </c>
      <c r="V168" s="221">
        <v>95</v>
      </c>
      <c r="W168" s="222">
        <v>0</v>
      </c>
      <c r="X168" s="28">
        <f t="shared" si="11"/>
        <v>1295</v>
      </c>
      <c r="Y168" s="18">
        <f t="shared" si="12"/>
        <v>1295</v>
      </c>
      <c r="Z168" s="19">
        <f t="shared" si="12"/>
        <v>0</v>
      </c>
    </row>
    <row r="169" spans="1:26" ht="24.75" customHeight="1" thickBot="1" thickTop="1">
      <c r="A169" s="147" t="s">
        <v>295</v>
      </c>
      <c r="B169" s="219" t="s">
        <v>112</v>
      </c>
      <c r="C169" s="220">
        <v>0</v>
      </c>
      <c r="D169" s="221">
        <v>0</v>
      </c>
      <c r="E169" s="222">
        <v>0</v>
      </c>
      <c r="F169" s="223">
        <v>0</v>
      </c>
      <c r="G169" s="221">
        <v>0</v>
      </c>
      <c r="H169" s="224">
        <v>0</v>
      </c>
      <c r="I169" s="220">
        <v>0</v>
      </c>
      <c r="J169" s="221">
        <v>0</v>
      </c>
      <c r="K169" s="222">
        <v>0</v>
      </c>
      <c r="L169" s="223">
        <v>0</v>
      </c>
      <c r="M169" s="221">
        <v>0</v>
      </c>
      <c r="N169" s="222">
        <v>0</v>
      </c>
      <c r="O169" s="220">
        <v>1200</v>
      </c>
      <c r="P169" s="221">
        <v>1200</v>
      </c>
      <c r="Q169" s="222">
        <v>0</v>
      </c>
      <c r="R169" s="223">
        <v>562</v>
      </c>
      <c r="S169" s="221">
        <v>322</v>
      </c>
      <c r="T169" s="224">
        <v>240</v>
      </c>
      <c r="U169" s="220">
        <v>562</v>
      </c>
      <c r="V169" s="221">
        <v>562</v>
      </c>
      <c r="W169" s="222">
        <v>0</v>
      </c>
      <c r="X169" s="28">
        <f t="shared" si="11"/>
        <v>2324</v>
      </c>
      <c r="Y169" s="18">
        <f t="shared" si="12"/>
        <v>2084</v>
      </c>
      <c r="Z169" s="19">
        <f t="shared" si="12"/>
        <v>240</v>
      </c>
    </row>
    <row r="170" spans="1:26" ht="13.5" thickBot="1" thickTop="1">
      <c r="A170" s="147" t="s">
        <v>296</v>
      </c>
      <c r="B170" s="219" t="s">
        <v>113</v>
      </c>
      <c r="C170" s="220">
        <v>0</v>
      </c>
      <c r="D170" s="221">
        <v>0</v>
      </c>
      <c r="E170" s="222">
        <v>0</v>
      </c>
      <c r="F170" s="223">
        <v>0</v>
      </c>
      <c r="G170" s="221">
        <v>0</v>
      </c>
      <c r="H170" s="224">
        <v>0</v>
      </c>
      <c r="I170" s="220">
        <v>0</v>
      </c>
      <c r="J170" s="221">
        <v>0</v>
      </c>
      <c r="K170" s="222">
        <v>0</v>
      </c>
      <c r="L170" s="223">
        <v>111</v>
      </c>
      <c r="M170" s="221">
        <v>31</v>
      </c>
      <c r="N170" s="222">
        <v>80</v>
      </c>
      <c r="O170" s="220">
        <v>0</v>
      </c>
      <c r="P170" s="221">
        <v>0</v>
      </c>
      <c r="Q170" s="222">
        <v>0</v>
      </c>
      <c r="R170" s="223">
        <v>0</v>
      </c>
      <c r="S170" s="221">
        <v>0</v>
      </c>
      <c r="T170" s="224">
        <v>0</v>
      </c>
      <c r="U170" s="220">
        <v>0</v>
      </c>
      <c r="V170" s="221">
        <v>0</v>
      </c>
      <c r="W170" s="222">
        <v>0</v>
      </c>
      <c r="X170" s="28">
        <f t="shared" si="11"/>
        <v>111</v>
      </c>
      <c r="Y170" s="18">
        <f t="shared" si="12"/>
        <v>31</v>
      </c>
      <c r="Z170" s="19">
        <f t="shared" si="12"/>
        <v>80</v>
      </c>
    </row>
    <row r="171" spans="1:26" ht="13.5" thickBot="1" thickTop="1">
      <c r="A171" s="147" t="s">
        <v>297</v>
      </c>
      <c r="B171" s="225" t="s">
        <v>431</v>
      </c>
      <c r="C171" s="226">
        <v>0</v>
      </c>
      <c r="D171" s="227">
        <v>0</v>
      </c>
      <c r="E171" s="228">
        <v>0</v>
      </c>
      <c r="F171" s="229">
        <v>0</v>
      </c>
      <c r="G171" s="227">
        <v>0</v>
      </c>
      <c r="H171" s="230">
        <v>0</v>
      </c>
      <c r="I171" s="226">
        <v>90.675</v>
      </c>
      <c r="J171" s="227">
        <v>90.675</v>
      </c>
      <c r="K171" s="228">
        <v>0</v>
      </c>
      <c r="L171" s="229">
        <v>0</v>
      </c>
      <c r="M171" s="227">
        <v>0</v>
      </c>
      <c r="N171" s="228">
        <v>0</v>
      </c>
      <c r="O171" s="226">
        <v>0</v>
      </c>
      <c r="P171" s="227">
        <v>0</v>
      </c>
      <c r="Q171" s="228">
        <v>0</v>
      </c>
      <c r="R171" s="229">
        <v>0</v>
      </c>
      <c r="S171" s="227">
        <v>0</v>
      </c>
      <c r="T171" s="230">
        <v>0</v>
      </c>
      <c r="U171" s="226">
        <v>0</v>
      </c>
      <c r="V171" s="227">
        <v>0</v>
      </c>
      <c r="W171" s="228">
        <v>0</v>
      </c>
      <c r="X171" s="28">
        <f t="shared" si="11"/>
        <v>90.675</v>
      </c>
      <c r="Y171" s="26">
        <f t="shared" si="12"/>
        <v>90.675</v>
      </c>
      <c r="Z171" s="27">
        <f t="shared" si="12"/>
        <v>0</v>
      </c>
    </row>
    <row r="172" spans="1:26" ht="13.5" thickBot="1" thickTop="1">
      <c r="A172" s="149" t="s">
        <v>298</v>
      </c>
      <c r="B172" s="231" t="s">
        <v>114</v>
      </c>
      <c r="C172" s="232">
        <v>0</v>
      </c>
      <c r="D172" s="233">
        <v>0</v>
      </c>
      <c r="E172" s="234">
        <v>0</v>
      </c>
      <c r="F172" s="235">
        <v>0</v>
      </c>
      <c r="G172" s="233">
        <v>0</v>
      </c>
      <c r="H172" s="236">
        <v>0</v>
      </c>
      <c r="I172" s="232">
        <v>0</v>
      </c>
      <c r="J172" s="233">
        <v>0</v>
      </c>
      <c r="K172" s="234">
        <v>0</v>
      </c>
      <c r="L172" s="235">
        <v>5</v>
      </c>
      <c r="M172" s="233">
        <v>1</v>
      </c>
      <c r="N172" s="234">
        <v>4</v>
      </c>
      <c r="O172" s="232">
        <v>0</v>
      </c>
      <c r="P172" s="233">
        <v>0</v>
      </c>
      <c r="Q172" s="234">
        <v>0</v>
      </c>
      <c r="R172" s="235">
        <v>0</v>
      </c>
      <c r="S172" s="233">
        <v>0</v>
      </c>
      <c r="T172" s="236">
        <v>0</v>
      </c>
      <c r="U172" s="232">
        <v>0</v>
      </c>
      <c r="V172" s="233">
        <v>0</v>
      </c>
      <c r="W172" s="234">
        <v>0</v>
      </c>
      <c r="X172" s="28">
        <f t="shared" si="11"/>
        <v>5</v>
      </c>
      <c r="Y172" s="32">
        <f t="shared" si="12"/>
        <v>1</v>
      </c>
      <c r="Z172" s="33">
        <f t="shared" si="12"/>
        <v>4</v>
      </c>
    </row>
    <row r="173" spans="1:26" ht="25.5" thickBot="1" thickTop="1">
      <c r="A173" s="309" t="s">
        <v>299</v>
      </c>
      <c r="B173" s="267" t="s">
        <v>115</v>
      </c>
      <c r="C173" s="34">
        <v>30.918</v>
      </c>
      <c r="D173" s="35">
        <v>0</v>
      </c>
      <c r="E173" s="36">
        <v>30.918</v>
      </c>
      <c r="F173" s="37">
        <v>36.46</v>
      </c>
      <c r="G173" s="35">
        <v>0</v>
      </c>
      <c r="H173" s="38">
        <v>36.46</v>
      </c>
      <c r="I173" s="34">
        <v>31.974</v>
      </c>
      <c r="J173" s="35">
        <v>31.974</v>
      </c>
      <c r="K173" s="36">
        <v>0</v>
      </c>
      <c r="L173" s="37">
        <v>0</v>
      </c>
      <c r="M173" s="35">
        <v>0</v>
      </c>
      <c r="N173" s="36">
        <v>0</v>
      </c>
      <c r="O173" s="34">
        <v>0</v>
      </c>
      <c r="P173" s="35">
        <v>0</v>
      </c>
      <c r="Q173" s="36">
        <v>0</v>
      </c>
      <c r="R173" s="37">
        <v>0</v>
      </c>
      <c r="S173" s="35">
        <v>0</v>
      </c>
      <c r="T173" s="38">
        <v>0</v>
      </c>
      <c r="U173" s="34">
        <v>0</v>
      </c>
      <c r="V173" s="35">
        <v>0</v>
      </c>
      <c r="W173" s="36">
        <v>0</v>
      </c>
      <c r="X173" s="39">
        <f>SUM(U173,R173,O173,L173,I173,F173,C173)</f>
        <v>99.352</v>
      </c>
      <c r="Y173" s="40">
        <f>SUM(V173,S173,P173,M173,J173,G173,D173)</f>
        <v>31.974</v>
      </c>
      <c r="Z173" s="41">
        <f>SUM(W173,T173,Q173,N173,K173,H173,E173)</f>
        <v>67.378</v>
      </c>
    </row>
    <row r="174" spans="1:26" ht="21" customHeight="1" thickTop="1">
      <c r="A174" s="148" t="s">
        <v>300</v>
      </c>
      <c r="B174" s="172" t="s">
        <v>348</v>
      </c>
      <c r="C174" s="237">
        <v>294.034</v>
      </c>
      <c r="D174" s="238">
        <v>294.034</v>
      </c>
      <c r="E174" s="239">
        <v>0</v>
      </c>
      <c r="F174" s="240">
        <f>G174+H174</f>
        <v>0</v>
      </c>
      <c r="G174" s="238">
        <v>0</v>
      </c>
      <c r="H174" s="241">
        <v>0</v>
      </c>
      <c r="I174" s="237">
        <f>J174+K174</f>
        <v>0</v>
      </c>
      <c r="J174" s="238">
        <v>0</v>
      </c>
      <c r="K174" s="239">
        <v>0</v>
      </c>
      <c r="L174" s="240">
        <f>M174+N174</f>
        <v>0</v>
      </c>
      <c r="M174" s="238">
        <v>0</v>
      </c>
      <c r="N174" s="239">
        <v>0</v>
      </c>
      <c r="O174" s="237">
        <f>P174+Q174</f>
        <v>0</v>
      </c>
      <c r="P174" s="238">
        <v>0</v>
      </c>
      <c r="Q174" s="239">
        <v>0</v>
      </c>
      <c r="R174" s="240">
        <f aca="true" t="shared" si="13" ref="R174:R181">S174+T174</f>
        <v>0</v>
      </c>
      <c r="S174" s="238">
        <v>0</v>
      </c>
      <c r="T174" s="241">
        <v>0</v>
      </c>
      <c r="U174" s="237">
        <f>V174+W174</f>
        <v>0</v>
      </c>
      <c r="V174" s="238">
        <v>0</v>
      </c>
      <c r="W174" s="239">
        <v>0</v>
      </c>
      <c r="X174" s="42">
        <f aca="true" t="shared" si="14" ref="X174:Z188">SUM(C174,F174,I174,L174,O174,R174,U174)</f>
        <v>294.034</v>
      </c>
      <c r="Y174" s="43">
        <f t="shared" si="14"/>
        <v>294.034</v>
      </c>
      <c r="Z174" s="44">
        <f t="shared" si="14"/>
        <v>0</v>
      </c>
    </row>
    <row r="175" spans="1:26" ht="30" customHeight="1">
      <c r="A175" s="147" t="s">
        <v>301</v>
      </c>
      <c r="B175" s="178" t="s">
        <v>116</v>
      </c>
      <c r="C175" s="242">
        <v>97.6</v>
      </c>
      <c r="D175" s="243">
        <v>97.6</v>
      </c>
      <c r="E175" s="244">
        <v>0</v>
      </c>
      <c r="F175" s="245">
        <v>550.9</v>
      </c>
      <c r="G175" s="243">
        <v>550.9</v>
      </c>
      <c r="H175" s="246">
        <v>0</v>
      </c>
      <c r="I175" s="242">
        <v>0</v>
      </c>
      <c r="J175" s="243">
        <v>0</v>
      </c>
      <c r="K175" s="244">
        <v>0</v>
      </c>
      <c r="L175" s="245">
        <v>0</v>
      </c>
      <c r="M175" s="243">
        <v>0</v>
      </c>
      <c r="N175" s="244">
        <v>0</v>
      </c>
      <c r="O175" s="242">
        <v>5100</v>
      </c>
      <c r="P175" s="243">
        <v>1020</v>
      </c>
      <c r="Q175" s="244">
        <v>4080</v>
      </c>
      <c r="R175" s="245">
        <f t="shared" si="13"/>
        <v>5100</v>
      </c>
      <c r="S175" s="243">
        <v>1020</v>
      </c>
      <c r="T175" s="246">
        <v>4080</v>
      </c>
      <c r="U175" s="242">
        <v>4218.912</v>
      </c>
      <c r="V175" s="243">
        <v>324.982</v>
      </c>
      <c r="W175" s="244">
        <v>3893.93</v>
      </c>
      <c r="X175" s="17">
        <f t="shared" si="14"/>
        <v>15067.412</v>
      </c>
      <c r="Y175" s="18">
        <f t="shared" si="14"/>
        <v>3013.482</v>
      </c>
      <c r="Z175" s="44">
        <f t="shared" si="14"/>
        <v>12053.93</v>
      </c>
    </row>
    <row r="176" spans="1:26" s="143" customFormat="1" ht="35.25" customHeight="1">
      <c r="A176" s="147" t="s">
        <v>302</v>
      </c>
      <c r="B176" s="178" t="s">
        <v>117</v>
      </c>
      <c r="C176" s="242">
        <f>D176+E176</f>
        <v>0</v>
      </c>
      <c r="D176" s="243">
        <v>0</v>
      </c>
      <c r="E176" s="244">
        <v>0</v>
      </c>
      <c r="F176" s="245">
        <f>G176+H176</f>
        <v>36.6</v>
      </c>
      <c r="G176" s="243">
        <v>13.066</v>
      </c>
      <c r="H176" s="246">
        <v>23.534</v>
      </c>
      <c r="I176" s="242">
        <f>J176+K176</f>
        <v>13.42</v>
      </c>
      <c r="J176" s="243">
        <v>4.791</v>
      </c>
      <c r="K176" s="244">
        <v>8.629</v>
      </c>
      <c r="L176" s="245">
        <f>M176+N176</f>
        <v>2589.3</v>
      </c>
      <c r="M176" s="243">
        <v>924.38</v>
      </c>
      <c r="N176" s="244">
        <v>1664.92</v>
      </c>
      <c r="O176" s="242">
        <f>P176+Q176</f>
        <v>2583.524</v>
      </c>
      <c r="P176" s="243">
        <v>922.318</v>
      </c>
      <c r="Q176" s="244">
        <v>1661.206</v>
      </c>
      <c r="R176" s="245">
        <f t="shared" si="13"/>
        <v>2551.429</v>
      </c>
      <c r="S176" s="243">
        <v>910.86</v>
      </c>
      <c r="T176" s="246">
        <v>1640.569</v>
      </c>
      <c r="U176" s="242">
        <f>V176+W176</f>
        <v>0</v>
      </c>
      <c r="V176" s="243">
        <v>0</v>
      </c>
      <c r="W176" s="244">
        <v>0</v>
      </c>
      <c r="X176" s="285">
        <f>U176+R176+O176+L176+I176+F176</f>
        <v>7774.273</v>
      </c>
      <c r="Y176" s="286">
        <f t="shared" si="14"/>
        <v>2775.415</v>
      </c>
      <c r="Z176" s="287">
        <f t="shared" si="14"/>
        <v>4998.858</v>
      </c>
    </row>
    <row r="177" spans="1:26" ht="36">
      <c r="A177" s="147" t="s">
        <v>303</v>
      </c>
      <c r="B177" s="178" t="s">
        <v>118</v>
      </c>
      <c r="C177" s="242">
        <v>20.496</v>
      </c>
      <c r="D177" s="243">
        <v>20.496</v>
      </c>
      <c r="E177" s="244">
        <v>0</v>
      </c>
      <c r="F177" s="245">
        <v>33.184</v>
      </c>
      <c r="G177" s="243">
        <v>33.184</v>
      </c>
      <c r="H177" s="246">
        <v>0</v>
      </c>
      <c r="I177" s="242">
        <v>0</v>
      </c>
      <c r="J177" s="243">
        <v>0</v>
      </c>
      <c r="K177" s="244">
        <v>0</v>
      </c>
      <c r="L177" s="245">
        <v>0</v>
      </c>
      <c r="M177" s="243">
        <v>0</v>
      </c>
      <c r="N177" s="244">
        <v>0</v>
      </c>
      <c r="O177" s="242">
        <f>P177+Q177</f>
        <v>1551.8899999999999</v>
      </c>
      <c r="P177" s="243">
        <v>427.991</v>
      </c>
      <c r="Q177" s="244">
        <v>1123.899</v>
      </c>
      <c r="R177" s="245">
        <f t="shared" si="13"/>
        <v>3448.0699999999997</v>
      </c>
      <c r="S177" s="243">
        <v>1034.421</v>
      </c>
      <c r="T177" s="246">
        <v>2413.649</v>
      </c>
      <c r="U177" s="242">
        <f>V177+W177</f>
        <v>0</v>
      </c>
      <c r="V177" s="243">
        <v>0</v>
      </c>
      <c r="W177" s="244">
        <v>0</v>
      </c>
      <c r="X177" s="17">
        <f t="shared" si="14"/>
        <v>5053.639999999999</v>
      </c>
      <c r="Y177" s="18">
        <f t="shared" si="14"/>
        <v>1516.092</v>
      </c>
      <c r="Z177" s="44">
        <f t="shared" si="14"/>
        <v>3537.548</v>
      </c>
    </row>
    <row r="178" spans="1:26" ht="36">
      <c r="A178" s="147" t="s">
        <v>444</v>
      </c>
      <c r="B178" s="178" t="s">
        <v>433</v>
      </c>
      <c r="C178" s="242">
        <f>D178+E178</f>
        <v>62.087</v>
      </c>
      <c r="D178" s="243">
        <v>62.087</v>
      </c>
      <c r="E178" s="244">
        <v>0</v>
      </c>
      <c r="F178" s="245">
        <f>G178+H178</f>
        <v>138.038</v>
      </c>
      <c r="G178" s="243">
        <v>88.038</v>
      </c>
      <c r="H178" s="246">
        <v>50</v>
      </c>
      <c r="I178" s="242">
        <f>J178+K178</f>
        <v>95.808</v>
      </c>
      <c r="J178" s="243">
        <v>95.808</v>
      </c>
      <c r="K178" s="244">
        <v>0</v>
      </c>
      <c r="L178" s="245">
        <f>M178+N178</f>
        <v>0</v>
      </c>
      <c r="M178" s="243">
        <v>0</v>
      </c>
      <c r="N178" s="244">
        <v>0</v>
      </c>
      <c r="O178" s="242">
        <f>P178+Q178</f>
        <v>0</v>
      </c>
      <c r="P178" s="243">
        <v>0</v>
      </c>
      <c r="Q178" s="244">
        <v>0</v>
      </c>
      <c r="R178" s="245">
        <f t="shared" si="13"/>
        <v>0</v>
      </c>
      <c r="S178" s="243">
        <v>0</v>
      </c>
      <c r="T178" s="246">
        <v>0</v>
      </c>
      <c r="U178" s="242">
        <f>V178+W178</f>
        <v>0</v>
      </c>
      <c r="V178" s="243">
        <v>0</v>
      </c>
      <c r="W178" s="244">
        <v>0</v>
      </c>
      <c r="X178" s="17">
        <f t="shared" si="14"/>
        <v>295.933</v>
      </c>
      <c r="Y178" s="18">
        <f t="shared" si="14"/>
        <v>245.933</v>
      </c>
      <c r="Z178" s="44">
        <f t="shared" si="14"/>
        <v>50</v>
      </c>
    </row>
    <row r="179" spans="1:26" ht="24">
      <c r="A179" s="147" t="s">
        <v>304</v>
      </c>
      <c r="B179" s="178" t="s">
        <v>119</v>
      </c>
      <c r="C179" s="242">
        <f>D179+E179</f>
        <v>0</v>
      </c>
      <c r="D179" s="243">
        <v>0</v>
      </c>
      <c r="E179" s="244">
        <v>0</v>
      </c>
      <c r="F179" s="245">
        <v>0</v>
      </c>
      <c r="G179" s="243">
        <v>0</v>
      </c>
      <c r="H179" s="246">
        <v>0</v>
      </c>
      <c r="I179" s="242">
        <v>70</v>
      </c>
      <c r="J179" s="243">
        <v>70</v>
      </c>
      <c r="K179" s="244">
        <v>0</v>
      </c>
      <c r="L179" s="245">
        <v>34</v>
      </c>
      <c r="M179" s="243">
        <v>34</v>
      </c>
      <c r="N179" s="244">
        <v>0</v>
      </c>
      <c r="O179" s="242">
        <v>3000</v>
      </c>
      <c r="P179" s="243">
        <v>900</v>
      </c>
      <c r="Q179" s="244">
        <v>2100</v>
      </c>
      <c r="R179" s="245">
        <f t="shared" si="13"/>
        <v>0</v>
      </c>
      <c r="S179" s="243">
        <v>0</v>
      </c>
      <c r="T179" s="246">
        <v>0</v>
      </c>
      <c r="U179" s="242">
        <f>V179+W179</f>
        <v>0</v>
      </c>
      <c r="V179" s="243">
        <v>0</v>
      </c>
      <c r="W179" s="244">
        <v>0</v>
      </c>
      <c r="X179" s="17">
        <f t="shared" si="14"/>
        <v>3104</v>
      </c>
      <c r="Y179" s="18">
        <f t="shared" si="14"/>
        <v>1004</v>
      </c>
      <c r="Z179" s="44">
        <f t="shared" si="14"/>
        <v>2100</v>
      </c>
    </row>
    <row r="180" spans="1:26" s="143" customFormat="1" ht="24">
      <c r="A180" s="147" t="s">
        <v>305</v>
      </c>
      <c r="B180" s="178" t="s">
        <v>120</v>
      </c>
      <c r="C180" s="242">
        <v>35.136</v>
      </c>
      <c r="D180" s="243">
        <v>7.681</v>
      </c>
      <c r="E180" s="244">
        <v>27.455</v>
      </c>
      <c r="F180" s="245">
        <v>28.67</v>
      </c>
      <c r="G180" s="243">
        <v>6.267</v>
      </c>
      <c r="H180" s="246">
        <v>22.403</v>
      </c>
      <c r="I180" s="242">
        <v>30.744</v>
      </c>
      <c r="J180" s="243">
        <v>6.721</v>
      </c>
      <c r="K180" s="244">
        <v>24.023</v>
      </c>
      <c r="L180" s="245">
        <v>5505.208</v>
      </c>
      <c r="M180" s="243">
        <v>1203.438</v>
      </c>
      <c r="N180" s="244">
        <v>4301.77</v>
      </c>
      <c r="O180" s="242">
        <v>3408.856</v>
      </c>
      <c r="P180" s="243">
        <v>745.176</v>
      </c>
      <c r="Q180" s="244">
        <v>2663.68</v>
      </c>
      <c r="R180" s="245">
        <v>0</v>
      </c>
      <c r="S180" s="243">
        <v>0</v>
      </c>
      <c r="T180" s="246">
        <v>0</v>
      </c>
      <c r="U180" s="242">
        <v>0</v>
      </c>
      <c r="V180" s="243">
        <v>0</v>
      </c>
      <c r="W180" s="244">
        <v>0</v>
      </c>
      <c r="X180" s="285">
        <f t="shared" si="14"/>
        <v>9008.614</v>
      </c>
      <c r="Y180" s="286">
        <f t="shared" si="14"/>
        <v>1969.2830000000004</v>
      </c>
      <c r="Z180" s="287">
        <f t="shared" si="14"/>
        <v>7039.331</v>
      </c>
    </row>
    <row r="181" spans="1:26" s="143" customFormat="1" ht="33" customHeight="1">
      <c r="A181" s="147" t="s">
        <v>306</v>
      </c>
      <c r="B181" s="178" t="s">
        <v>121</v>
      </c>
      <c r="C181" s="242">
        <v>5.49</v>
      </c>
      <c r="D181" s="243">
        <v>5.49</v>
      </c>
      <c r="E181" s="244">
        <v>0</v>
      </c>
      <c r="F181" s="245">
        <v>49.01</v>
      </c>
      <c r="G181" s="243">
        <v>14.703</v>
      </c>
      <c r="H181" s="246">
        <v>34.307</v>
      </c>
      <c r="I181" s="242">
        <v>4582.291</v>
      </c>
      <c r="J181" s="243">
        <v>1559.973</v>
      </c>
      <c r="K181" s="244">
        <v>3022.318</v>
      </c>
      <c r="L181" s="245">
        <f>M181+N181</f>
        <v>0</v>
      </c>
      <c r="M181" s="243">
        <v>0</v>
      </c>
      <c r="N181" s="244">
        <v>0</v>
      </c>
      <c r="O181" s="242">
        <f>P181+Q181</f>
        <v>0</v>
      </c>
      <c r="P181" s="243">
        <v>0</v>
      </c>
      <c r="Q181" s="244">
        <v>0</v>
      </c>
      <c r="R181" s="245">
        <f t="shared" si="13"/>
        <v>0</v>
      </c>
      <c r="S181" s="243">
        <v>0</v>
      </c>
      <c r="T181" s="246">
        <v>0</v>
      </c>
      <c r="U181" s="242">
        <f>V181+W181</f>
        <v>0</v>
      </c>
      <c r="V181" s="243">
        <v>0</v>
      </c>
      <c r="W181" s="244">
        <v>0</v>
      </c>
      <c r="X181" s="285">
        <f t="shared" si="14"/>
        <v>4636.791</v>
      </c>
      <c r="Y181" s="286">
        <f t="shared" si="14"/>
        <v>1580.166</v>
      </c>
      <c r="Z181" s="287">
        <f t="shared" si="14"/>
        <v>3056.625</v>
      </c>
    </row>
    <row r="182" spans="1:26" ht="36">
      <c r="A182" s="147" t="s">
        <v>307</v>
      </c>
      <c r="B182" s="178" t="s">
        <v>122</v>
      </c>
      <c r="C182" s="242">
        <v>0</v>
      </c>
      <c r="D182" s="243">
        <v>0</v>
      </c>
      <c r="E182" s="244">
        <v>0</v>
      </c>
      <c r="F182" s="245">
        <v>0</v>
      </c>
      <c r="G182" s="243">
        <v>0</v>
      </c>
      <c r="H182" s="246">
        <v>0</v>
      </c>
      <c r="I182" s="242">
        <v>0</v>
      </c>
      <c r="J182" s="243">
        <v>0</v>
      </c>
      <c r="K182" s="244">
        <v>0</v>
      </c>
      <c r="L182" s="245">
        <v>1049.404</v>
      </c>
      <c r="M182" s="243">
        <v>524.702</v>
      </c>
      <c r="N182" s="244">
        <v>524.702</v>
      </c>
      <c r="O182" s="242">
        <v>0</v>
      </c>
      <c r="P182" s="243">
        <v>0</v>
      </c>
      <c r="Q182" s="244">
        <v>0</v>
      </c>
      <c r="R182" s="245">
        <v>0</v>
      </c>
      <c r="S182" s="243">
        <v>0</v>
      </c>
      <c r="T182" s="246">
        <v>0</v>
      </c>
      <c r="U182" s="242">
        <v>0</v>
      </c>
      <c r="V182" s="243">
        <v>0</v>
      </c>
      <c r="W182" s="244">
        <v>0</v>
      </c>
      <c r="X182" s="17">
        <f t="shared" si="14"/>
        <v>1049.404</v>
      </c>
      <c r="Y182" s="18">
        <f t="shared" si="14"/>
        <v>524.702</v>
      </c>
      <c r="Z182" s="44">
        <f t="shared" si="14"/>
        <v>524.702</v>
      </c>
    </row>
    <row r="183" spans="1:26" s="143" customFormat="1" ht="60">
      <c r="A183" s="147" t="s">
        <v>308</v>
      </c>
      <c r="B183" s="178" t="s">
        <v>123</v>
      </c>
      <c r="C183" s="242">
        <v>0</v>
      </c>
      <c r="D183" s="243">
        <v>0</v>
      </c>
      <c r="E183" s="244">
        <v>0</v>
      </c>
      <c r="F183" s="245">
        <v>0</v>
      </c>
      <c r="G183" s="243">
        <v>0</v>
      </c>
      <c r="H183" s="246">
        <v>0</v>
      </c>
      <c r="I183" s="242">
        <v>887.528</v>
      </c>
      <c r="J183" s="243">
        <v>443.828</v>
      </c>
      <c r="K183" s="244">
        <v>443.7</v>
      </c>
      <c r="L183" s="245">
        <v>1237.721</v>
      </c>
      <c r="M183" s="243">
        <v>618.86</v>
      </c>
      <c r="N183" s="244">
        <v>618.861</v>
      </c>
      <c r="O183" s="242">
        <v>0</v>
      </c>
      <c r="P183" s="243">
        <v>0</v>
      </c>
      <c r="Q183" s="244">
        <v>0</v>
      </c>
      <c r="R183" s="245">
        <v>0</v>
      </c>
      <c r="S183" s="243">
        <v>0</v>
      </c>
      <c r="T183" s="246">
        <v>0</v>
      </c>
      <c r="U183" s="242">
        <v>0</v>
      </c>
      <c r="V183" s="243">
        <v>0</v>
      </c>
      <c r="W183" s="244">
        <v>0</v>
      </c>
      <c r="X183" s="285">
        <f t="shared" si="14"/>
        <v>2125.249</v>
      </c>
      <c r="Y183" s="286">
        <f t="shared" si="14"/>
        <v>1062.688</v>
      </c>
      <c r="Z183" s="287">
        <f t="shared" si="14"/>
        <v>1062.561</v>
      </c>
    </row>
    <row r="184" spans="1:26" s="143" customFormat="1" ht="61.5" customHeight="1">
      <c r="A184" s="147" t="s">
        <v>309</v>
      </c>
      <c r="B184" s="247" t="s">
        <v>410</v>
      </c>
      <c r="C184" s="242">
        <v>82.96</v>
      </c>
      <c r="D184" s="243">
        <v>82.96</v>
      </c>
      <c r="E184" s="244">
        <v>0</v>
      </c>
      <c r="F184" s="245">
        <v>85.034</v>
      </c>
      <c r="G184" s="243">
        <v>85.034</v>
      </c>
      <c r="H184" s="246">
        <v>0</v>
      </c>
      <c r="I184" s="242">
        <f>J184+K184</f>
        <v>1847.3609999999999</v>
      </c>
      <c r="J184" s="243">
        <v>923.681</v>
      </c>
      <c r="K184" s="244">
        <v>923.68</v>
      </c>
      <c r="L184" s="245">
        <v>0</v>
      </c>
      <c r="M184" s="243">
        <v>0</v>
      </c>
      <c r="N184" s="244">
        <v>0</v>
      </c>
      <c r="O184" s="242">
        <v>0</v>
      </c>
      <c r="P184" s="243">
        <v>0</v>
      </c>
      <c r="Q184" s="244">
        <v>0</v>
      </c>
      <c r="R184" s="245">
        <v>0</v>
      </c>
      <c r="S184" s="243">
        <v>0</v>
      </c>
      <c r="T184" s="246">
        <v>0</v>
      </c>
      <c r="U184" s="242">
        <v>0</v>
      </c>
      <c r="V184" s="243">
        <v>0</v>
      </c>
      <c r="W184" s="244">
        <v>0</v>
      </c>
      <c r="X184" s="285">
        <f t="shared" si="14"/>
        <v>2015.3549999999998</v>
      </c>
      <c r="Y184" s="286">
        <f t="shared" si="14"/>
        <v>1091.675</v>
      </c>
      <c r="Z184" s="287">
        <f t="shared" si="14"/>
        <v>923.68</v>
      </c>
    </row>
    <row r="185" spans="1:26" ht="60">
      <c r="A185" s="147" t="s">
        <v>310</v>
      </c>
      <c r="B185" s="178" t="s">
        <v>124</v>
      </c>
      <c r="C185" s="242">
        <v>0</v>
      </c>
      <c r="D185" s="243">
        <v>0</v>
      </c>
      <c r="E185" s="244">
        <v>0</v>
      </c>
      <c r="F185" s="245">
        <v>0</v>
      </c>
      <c r="G185" s="243">
        <v>0</v>
      </c>
      <c r="H185" s="246">
        <v>0</v>
      </c>
      <c r="I185" s="242">
        <v>563.417</v>
      </c>
      <c r="J185" s="243">
        <f>I185-K185</f>
        <v>141.317</v>
      </c>
      <c r="K185" s="244">
        <v>422.1</v>
      </c>
      <c r="L185" s="245">
        <v>0</v>
      </c>
      <c r="M185" s="243">
        <v>0</v>
      </c>
      <c r="N185" s="244">
        <v>0</v>
      </c>
      <c r="O185" s="242">
        <v>0</v>
      </c>
      <c r="P185" s="243">
        <v>0</v>
      </c>
      <c r="Q185" s="244">
        <v>0</v>
      </c>
      <c r="R185" s="245">
        <v>0</v>
      </c>
      <c r="S185" s="243">
        <v>0</v>
      </c>
      <c r="T185" s="246">
        <v>0</v>
      </c>
      <c r="U185" s="242">
        <v>0</v>
      </c>
      <c r="V185" s="243">
        <v>0</v>
      </c>
      <c r="W185" s="244">
        <v>0</v>
      </c>
      <c r="X185" s="17">
        <f t="shared" si="14"/>
        <v>563.417</v>
      </c>
      <c r="Y185" s="18">
        <f t="shared" si="14"/>
        <v>141.317</v>
      </c>
      <c r="Z185" s="44">
        <f t="shared" si="14"/>
        <v>422.1</v>
      </c>
    </row>
    <row r="186" spans="1:26" s="143" customFormat="1" ht="36">
      <c r="A186" s="147" t="s">
        <v>311</v>
      </c>
      <c r="B186" s="178" t="s">
        <v>125</v>
      </c>
      <c r="C186" s="242">
        <v>0</v>
      </c>
      <c r="D186" s="243">
        <v>0</v>
      </c>
      <c r="E186" s="244">
        <v>0</v>
      </c>
      <c r="F186" s="245">
        <f>G186+H186</f>
        <v>26.84</v>
      </c>
      <c r="G186" s="243">
        <v>8.052</v>
      </c>
      <c r="H186" s="246">
        <v>18.788</v>
      </c>
      <c r="I186" s="242">
        <v>4173.057</v>
      </c>
      <c r="J186" s="243">
        <v>1804.15</v>
      </c>
      <c r="K186" s="244">
        <v>2368.907</v>
      </c>
      <c r="L186" s="245">
        <v>0</v>
      </c>
      <c r="M186" s="243">
        <v>0</v>
      </c>
      <c r="N186" s="244">
        <v>0</v>
      </c>
      <c r="O186" s="242">
        <v>0</v>
      </c>
      <c r="P186" s="243">
        <v>0</v>
      </c>
      <c r="Q186" s="244">
        <v>0</v>
      </c>
      <c r="R186" s="245">
        <v>0</v>
      </c>
      <c r="S186" s="243">
        <v>0</v>
      </c>
      <c r="T186" s="246">
        <v>0</v>
      </c>
      <c r="U186" s="242">
        <v>0</v>
      </c>
      <c r="V186" s="243">
        <v>0</v>
      </c>
      <c r="W186" s="244">
        <v>0</v>
      </c>
      <c r="X186" s="285">
        <f>Y186+Z186</f>
        <v>4199.897</v>
      </c>
      <c r="Y186" s="286">
        <f>V186+S186+P186+M186+J186+G186+D186</f>
        <v>1812.202</v>
      </c>
      <c r="Z186" s="288">
        <f t="shared" si="14"/>
        <v>2387.695</v>
      </c>
    </row>
    <row r="187" spans="1:26" s="143" customFormat="1" ht="24">
      <c r="A187" s="147" t="s">
        <v>312</v>
      </c>
      <c r="B187" s="178" t="s">
        <v>126</v>
      </c>
      <c r="C187" s="242">
        <v>0</v>
      </c>
      <c r="D187" s="243">
        <v>0</v>
      </c>
      <c r="E187" s="244">
        <v>0</v>
      </c>
      <c r="F187" s="245">
        <v>0</v>
      </c>
      <c r="G187" s="243">
        <v>0</v>
      </c>
      <c r="H187" s="246">
        <v>0</v>
      </c>
      <c r="I187" s="242">
        <v>0</v>
      </c>
      <c r="J187" s="243">
        <v>0</v>
      </c>
      <c r="K187" s="244">
        <v>0</v>
      </c>
      <c r="L187" s="245">
        <f>M187+N187</f>
        <v>2107.154</v>
      </c>
      <c r="M187" s="243">
        <v>632.146</v>
      </c>
      <c r="N187" s="244">
        <v>1475.008</v>
      </c>
      <c r="O187" s="242">
        <v>0</v>
      </c>
      <c r="P187" s="243">
        <v>0</v>
      </c>
      <c r="Q187" s="244">
        <v>0</v>
      </c>
      <c r="R187" s="245">
        <v>0</v>
      </c>
      <c r="S187" s="243">
        <v>0</v>
      </c>
      <c r="T187" s="246">
        <v>0</v>
      </c>
      <c r="U187" s="242">
        <v>0</v>
      </c>
      <c r="V187" s="243">
        <v>0</v>
      </c>
      <c r="W187" s="244">
        <v>0</v>
      </c>
      <c r="X187" s="285">
        <f>Z187+Y187</f>
        <v>2107.154</v>
      </c>
      <c r="Y187" s="286">
        <f>V187+S187+P187+M187+J187+G187+D187</f>
        <v>632.146</v>
      </c>
      <c r="Z187" s="288">
        <f t="shared" si="14"/>
        <v>1475.008</v>
      </c>
    </row>
    <row r="188" spans="1:26" s="143" customFormat="1" ht="24">
      <c r="A188" s="147" t="s">
        <v>313</v>
      </c>
      <c r="B188" s="178" t="s">
        <v>127</v>
      </c>
      <c r="C188" s="242">
        <v>0</v>
      </c>
      <c r="D188" s="243">
        <v>0</v>
      </c>
      <c r="E188" s="244">
        <v>0</v>
      </c>
      <c r="F188" s="245">
        <v>0</v>
      </c>
      <c r="G188" s="243">
        <v>0</v>
      </c>
      <c r="H188" s="246">
        <v>0</v>
      </c>
      <c r="I188" s="242">
        <v>0</v>
      </c>
      <c r="J188" s="243">
        <v>0</v>
      </c>
      <c r="K188" s="244">
        <v>0</v>
      </c>
      <c r="L188" s="245">
        <f>M188+N188</f>
        <v>1771.774</v>
      </c>
      <c r="M188" s="243">
        <v>531.532</v>
      </c>
      <c r="N188" s="244">
        <v>1240.242</v>
      </c>
      <c r="O188" s="242">
        <v>0</v>
      </c>
      <c r="P188" s="243">
        <v>0</v>
      </c>
      <c r="Q188" s="244">
        <v>0</v>
      </c>
      <c r="R188" s="245">
        <v>0</v>
      </c>
      <c r="S188" s="243">
        <v>0</v>
      </c>
      <c r="T188" s="246">
        <v>0</v>
      </c>
      <c r="U188" s="242">
        <v>0</v>
      </c>
      <c r="V188" s="243">
        <v>0</v>
      </c>
      <c r="W188" s="244">
        <v>0</v>
      </c>
      <c r="X188" s="285">
        <f>Z188+Y188</f>
        <v>1771.774</v>
      </c>
      <c r="Y188" s="286">
        <f>V188+S188+P188+M188+J188+G188+D188</f>
        <v>531.532</v>
      </c>
      <c r="Z188" s="288">
        <f t="shared" si="14"/>
        <v>1240.242</v>
      </c>
    </row>
    <row r="189" spans="1:26" ht="37.5" customHeight="1">
      <c r="A189" s="147" t="s">
        <v>314</v>
      </c>
      <c r="B189" s="178" t="s">
        <v>411</v>
      </c>
      <c r="C189" s="242">
        <v>0</v>
      </c>
      <c r="D189" s="243">
        <v>0</v>
      </c>
      <c r="E189" s="244">
        <v>0</v>
      </c>
      <c r="F189" s="245">
        <f>G189+H189</f>
        <v>1071.856</v>
      </c>
      <c r="G189" s="243">
        <v>163.115</v>
      </c>
      <c r="H189" s="246">
        <v>908.741</v>
      </c>
      <c r="I189" s="242">
        <v>0</v>
      </c>
      <c r="J189" s="243">
        <v>0</v>
      </c>
      <c r="K189" s="244">
        <v>0</v>
      </c>
      <c r="L189" s="245">
        <v>0</v>
      </c>
      <c r="M189" s="243">
        <v>0</v>
      </c>
      <c r="N189" s="244">
        <v>0</v>
      </c>
      <c r="O189" s="242">
        <v>0</v>
      </c>
      <c r="P189" s="243">
        <v>0</v>
      </c>
      <c r="Q189" s="244">
        <v>0</v>
      </c>
      <c r="R189" s="245">
        <v>0</v>
      </c>
      <c r="S189" s="243">
        <v>0</v>
      </c>
      <c r="T189" s="246">
        <v>0</v>
      </c>
      <c r="U189" s="242">
        <v>0</v>
      </c>
      <c r="V189" s="243">
        <v>0</v>
      </c>
      <c r="W189" s="244">
        <v>0</v>
      </c>
      <c r="X189" s="17">
        <f>U189+R189+O189+L189+I189+F189+C189</f>
        <v>1071.856</v>
      </c>
      <c r="Y189" s="18">
        <f aca="true" t="shared" si="15" ref="Y189:Z195">SUM(D189,G189,J189,M189,P189,S189,V189)</f>
        <v>163.115</v>
      </c>
      <c r="Z189" s="19">
        <f t="shared" si="15"/>
        <v>908.741</v>
      </c>
    </row>
    <row r="190" spans="1:26" ht="24">
      <c r="A190" s="147" t="s">
        <v>315</v>
      </c>
      <c r="B190" s="178" t="s">
        <v>128</v>
      </c>
      <c r="C190" s="242">
        <v>0</v>
      </c>
      <c r="D190" s="243">
        <v>0</v>
      </c>
      <c r="E190" s="244">
        <v>0</v>
      </c>
      <c r="F190" s="245">
        <v>0</v>
      </c>
      <c r="G190" s="243">
        <v>0</v>
      </c>
      <c r="H190" s="246">
        <v>0</v>
      </c>
      <c r="I190" s="242">
        <v>0</v>
      </c>
      <c r="J190" s="243">
        <v>0</v>
      </c>
      <c r="K190" s="244">
        <v>0</v>
      </c>
      <c r="L190" s="245">
        <v>0</v>
      </c>
      <c r="M190" s="243">
        <v>0</v>
      </c>
      <c r="N190" s="244">
        <v>0</v>
      </c>
      <c r="O190" s="242">
        <v>0</v>
      </c>
      <c r="P190" s="243">
        <v>0</v>
      </c>
      <c r="Q190" s="244">
        <v>0</v>
      </c>
      <c r="R190" s="245">
        <v>500</v>
      </c>
      <c r="S190" s="243">
        <v>250</v>
      </c>
      <c r="T190" s="246">
        <v>250</v>
      </c>
      <c r="U190" s="242">
        <v>0</v>
      </c>
      <c r="V190" s="243">
        <v>0</v>
      </c>
      <c r="W190" s="244">
        <v>0</v>
      </c>
      <c r="X190" s="17">
        <f>U190+R190+O190+L190+I190+F190+C190</f>
        <v>500</v>
      </c>
      <c r="Y190" s="18">
        <f t="shared" si="15"/>
        <v>250</v>
      </c>
      <c r="Z190" s="19">
        <f t="shared" si="15"/>
        <v>250</v>
      </c>
    </row>
    <row r="191" spans="1:26" ht="24">
      <c r="A191" s="147" t="s">
        <v>316</v>
      </c>
      <c r="B191" s="178" t="s">
        <v>129</v>
      </c>
      <c r="C191" s="242">
        <v>0</v>
      </c>
      <c r="D191" s="243">
        <v>0</v>
      </c>
      <c r="E191" s="244">
        <v>0</v>
      </c>
      <c r="F191" s="245">
        <v>0</v>
      </c>
      <c r="G191" s="243">
        <v>0</v>
      </c>
      <c r="H191" s="246">
        <v>0</v>
      </c>
      <c r="I191" s="242">
        <v>0</v>
      </c>
      <c r="J191" s="243">
        <v>0</v>
      </c>
      <c r="K191" s="244">
        <v>0</v>
      </c>
      <c r="L191" s="245">
        <v>0</v>
      </c>
      <c r="M191" s="243">
        <v>0</v>
      </c>
      <c r="N191" s="244">
        <v>0</v>
      </c>
      <c r="O191" s="242">
        <v>2250</v>
      </c>
      <c r="P191" s="243">
        <v>1125</v>
      </c>
      <c r="Q191" s="244">
        <v>1125</v>
      </c>
      <c r="R191" s="245">
        <v>0</v>
      </c>
      <c r="S191" s="243">
        <v>0</v>
      </c>
      <c r="T191" s="246">
        <v>0</v>
      </c>
      <c r="U191" s="242">
        <v>0</v>
      </c>
      <c r="V191" s="243">
        <v>0</v>
      </c>
      <c r="W191" s="244">
        <v>0</v>
      </c>
      <c r="X191" s="17">
        <f>U191+R191+O191+L191+I191+F191+C191</f>
        <v>2250</v>
      </c>
      <c r="Y191" s="18">
        <f t="shared" si="15"/>
        <v>1125</v>
      </c>
      <c r="Z191" s="19">
        <f t="shared" si="15"/>
        <v>1125</v>
      </c>
    </row>
    <row r="192" spans="1:26" ht="24">
      <c r="A192" s="147" t="s">
        <v>317</v>
      </c>
      <c r="B192" s="184" t="s">
        <v>432</v>
      </c>
      <c r="C192" s="248">
        <v>0</v>
      </c>
      <c r="D192" s="249">
        <v>0</v>
      </c>
      <c r="E192" s="250">
        <v>0</v>
      </c>
      <c r="F192" s="251">
        <v>0</v>
      </c>
      <c r="G192" s="249">
        <v>0</v>
      </c>
      <c r="H192" s="252">
        <v>0</v>
      </c>
      <c r="I192" s="248">
        <v>59.446</v>
      </c>
      <c r="J192" s="249">
        <v>59.446</v>
      </c>
      <c r="K192" s="250">
        <v>0</v>
      </c>
      <c r="L192" s="251">
        <v>0</v>
      </c>
      <c r="M192" s="249">
        <v>0</v>
      </c>
      <c r="N192" s="250">
        <v>0</v>
      </c>
      <c r="O192" s="248">
        <v>0</v>
      </c>
      <c r="P192" s="249">
        <v>0</v>
      </c>
      <c r="Q192" s="250">
        <v>0</v>
      </c>
      <c r="R192" s="251">
        <v>0</v>
      </c>
      <c r="S192" s="249">
        <v>0</v>
      </c>
      <c r="T192" s="252">
        <v>0</v>
      </c>
      <c r="U192" s="248">
        <v>0</v>
      </c>
      <c r="V192" s="249">
        <v>0</v>
      </c>
      <c r="W192" s="250">
        <v>0</v>
      </c>
      <c r="X192" s="25"/>
      <c r="Y192" s="26"/>
      <c r="Z192" s="27">
        <f t="shared" si="15"/>
        <v>0</v>
      </c>
    </row>
    <row r="193" spans="1:26" ht="36.75" thickBot="1">
      <c r="A193" s="147" t="s">
        <v>318</v>
      </c>
      <c r="B193" s="184" t="s">
        <v>412</v>
      </c>
      <c r="C193" s="248">
        <v>0</v>
      </c>
      <c r="D193" s="249">
        <v>0</v>
      </c>
      <c r="E193" s="250">
        <v>0</v>
      </c>
      <c r="F193" s="251">
        <v>0</v>
      </c>
      <c r="G193" s="249">
        <v>0</v>
      </c>
      <c r="H193" s="252">
        <v>0</v>
      </c>
      <c r="I193" s="248">
        <v>0</v>
      </c>
      <c r="J193" s="249">
        <v>0</v>
      </c>
      <c r="K193" s="250">
        <v>0</v>
      </c>
      <c r="L193" s="251">
        <v>0</v>
      </c>
      <c r="M193" s="249">
        <v>0</v>
      </c>
      <c r="N193" s="250">
        <v>0</v>
      </c>
      <c r="O193" s="248">
        <v>1875</v>
      </c>
      <c r="P193" s="249">
        <v>937.5</v>
      </c>
      <c r="Q193" s="250">
        <v>937.5</v>
      </c>
      <c r="R193" s="251">
        <v>0</v>
      </c>
      <c r="S193" s="249">
        <v>0</v>
      </c>
      <c r="T193" s="252">
        <v>0</v>
      </c>
      <c r="U193" s="248">
        <v>0</v>
      </c>
      <c r="V193" s="249">
        <v>0</v>
      </c>
      <c r="W193" s="250">
        <v>0</v>
      </c>
      <c r="X193" s="25">
        <f>U193+R193+O193+L193+I193+F193+C193</f>
        <v>1875</v>
      </c>
      <c r="Y193" s="26">
        <f t="shared" si="15"/>
        <v>937.5</v>
      </c>
      <c r="Z193" s="27">
        <f t="shared" si="15"/>
        <v>937.5</v>
      </c>
    </row>
    <row r="194" spans="1:26" ht="13.5" thickBot="1" thickTop="1">
      <c r="A194" s="146" t="s">
        <v>319</v>
      </c>
      <c r="B194" s="267" t="s">
        <v>130</v>
      </c>
      <c r="C194" s="34">
        <v>0</v>
      </c>
      <c r="D194" s="35">
        <v>0</v>
      </c>
      <c r="E194" s="36">
        <v>0</v>
      </c>
      <c r="F194" s="37">
        <v>314.866</v>
      </c>
      <c r="G194" s="35">
        <v>0.3</v>
      </c>
      <c r="H194" s="38">
        <v>314.566</v>
      </c>
      <c r="I194" s="34">
        <v>12.47</v>
      </c>
      <c r="J194" s="35">
        <v>12.47</v>
      </c>
      <c r="K194" s="36">
        <v>0</v>
      </c>
      <c r="L194" s="37">
        <f>M194+N194</f>
        <v>12.47</v>
      </c>
      <c r="M194" s="35">
        <v>12.47</v>
      </c>
      <c r="N194" s="36">
        <v>0</v>
      </c>
      <c r="O194" s="34">
        <v>0</v>
      </c>
      <c r="P194" s="35">
        <v>0</v>
      </c>
      <c r="Q194" s="36">
        <v>0</v>
      </c>
      <c r="R194" s="37">
        <v>0</v>
      </c>
      <c r="S194" s="35">
        <v>0</v>
      </c>
      <c r="T194" s="38">
        <v>0</v>
      </c>
      <c r="U194" s="34">
        <v>0</v>
      </c>
      <c r="V194" s="35">
        <v>0</v>
      </c>
      <c r="W194" s="36">
        <v>0</v>
      </c>
      <c r="X194" s="39">
        <f>SUM(U194,R194,O194,L194,I194,F194,C194)</f>
        <v>339.806</v>
      </c>
      <c r="Y194" s="40">
        <f t="shared" si="15"/>
        <v>25.240000000000002</v>
      </c>
      <c r="Z194" s="41">
        <f t="shared" si="15"/>
        <v>314.566</v>
      </c>
    </row>
    <row r="195" spans="1:26" ht="25.5" thickBot="1" thickTop="1">
      <c r="A195" s="146" t="s">
        <v>320</v>
      </c>
      <c r="B195" s="205" t="s">
        <v>409</v>
      </c>
      <c r="C195" s="253">
        <v>0</v>
      </c>
      <c r="D195" s="254">
        <v>0</v>
      </c>
      <c r="E195" s="255">
        <v>0</v>
      </c>
      <c r="F195" s="256">
        <v>22</v>
      </c>
      <c r="G195" s="254">
        <v>0</v>
      </c>
      <c r="H195" s="257">
        <v>22</v>
      </c>
      <c r="I195" s="253">
        <f>J195+K195</f>
        <v>21.878</v>
      </c>
      <c r="J195" s="254">
        <v>21.878</v>
      </c>
      <c r="K195" s="258">
        <v>0</v>
      </c>
      <c r="L195" s="259">
        <f>M195+N195</f>
        <v>94.942</v>
      </c>
      <c r="M195" s="260">
        <v>94.942</v>
      </c>
      <c r="N195" s="258">
        <v>0</v>
      </c>
      <c r="O195" s="262">
        <f>P195+Q195</f>
        <v>806.6</v>
      </c>
      <c r="P195" s="260">
        <v>35.33</v>
      </c>
      <c r="Q195" s="258">
        <v>771.27</v>
      </c>
      <c r="R195" s="259">
        <v>0</v>
      </c>
      <c r="S195" s="260">
        <v>0</v>
      </c>
      <c r="T195" s="261">
        <v>0</v>
      </c>
      <c r="U195" s="262">
        <v>0</v>
      </c>
      <c r="V195" s="260">
        <v>0</v>
      </c>
      <c r="W195" s="258">
        <v>0</v>
      </c>
      <c r="X195" s="140">
        <f>Y195+Z195</f>
        <v>945.42</v>
      </c>
      <c r="Y195" s="141">
        <f t="shared" si="15"/>
        <v>152.14999999999998</v>
      </c>
      <c r="Z195" s="72">
        <f t="shared" si="15"/>
        <v>793.27</v>
      </c>
    </row>
    <row r="196" spans="1:26" ht="24.75" thickTop="1">
      <c r="A196" s="150" t="s">
        <v>321</v>
      </c>
      <c r="B196" s="263" t="s">
        <v>131</v>
      </c>
      <c r="C196" s="48">
        <v>1775.37</v>
      </c>
      <c r="D196" s="49">
        <v>4.34</v>
      </c>
      <c r="E196" s="50">
        <v>1771.03</v>
      </c>
      <c r="F196" s="51">
        <v>200</v>
      </c>
      <c r="G196" s="52">
        <v>0</v>
      </c>
      <c r="H196" s="53">
        <v>200</v>
      </c>
      <c r="I196" s="48">
        <v>0</v>
      </c>
      <c r="J196" s="52">
        <v>0</v>
      </c>
      <c r="K196" s="54">
        <v>0</v>
      </c>
      <c r="L196" s="55">
        <v>750</v>
      </c>
      <c r="M196" s="49">
        <v>750</v>
      </c>
      <c r="N196" s="54">
        <v>0</v>
      </c>
      <c r="O196" s="56">
        <v>0</v>
      </c>
      <c r="P196" s="49">
        <v>0</v>
      </c>
      <c r="Q196" s="50">
        <v>0</v>
      </c>
      <c r="R196" s="51">
        <v>0</v>
      </c>
      <c r="S196" s="52">
        <v>0</v>
      </c>
      <c r="T196" s="53">
        <v>0</v>
      </c>
      <c r="U196" s="48">
        <v>0</v>
      </c>
      <c r="V196" s="52">
        <v>0</v>
      </c>
      <c r="W196" s="50">
        <v>0</v>
      </c>
      <c r="X196" s="28">
        <f aca="true" t="shared" si="16" ref="X196:Z221">SUM(C196,F196,I196,L196,O196,R196,U196)</f>
        <v>2725.37</v>
      </c>
      <c r="Y196" s="29">
        <f t="shared" si="16"/>
        <v>754.34</v>
      </c>
      <c r="Z196" s="30">
        <f t="shared" si="16"/>
        <v>1971.03</v>
      </c>
    </row>
    <row r="197" spans="1:26" ht="30" customHeight="1">
      <c r="A197" s="147" t="s">
        <v>322</v>
      </c>
      <c r="B197" s="264" t="s">
        <v>132</v>
      </c>
      <c r="C197" s="57">
        <v>0</v>
      </c>
      <c r="D197" s="58">
        <f>C197</f>
        <v>0</v>
      </c>
      <c r="E197" s="59">
        <v>0</v>
      </c>
      <c r="F197" s="60">
        <v>4044.9</v>
      </c>
      <c r="G197" s="58">
        <f>F197</f>
        <v>4044.9</v>
      </c>
      <c r="H197" s="61">
        <v>0</v>
      </c>
      <c r="I197" s="62">
        <v>2843.403</v>
      </c>
      <c r="J197" s="58">
        <f>I197</f>
        <v>2843.403</v>
      </c>
      <c r="K197" s="59">
        <v>0</v>
      </c>
      <c r="L197" s="60">
        <v>2093.7</v>
      </c>
      <c r="M197" s="58">
        <f>L197</f>
        <v>2093.7</v>
      </c>
      <c r="N197" s="59">
        <v>0</v>
      </c>
      <c r="O197" s="62">
        <v>0</v>
      </c>
      <c r="P197" s="58">
        <f>O197</f>
        <v>0</v>
      </c>
      <c r="Q197" s="59">
        <v>0</v>
      </c>
      <c r="R197" s="60">
        <v>0</v>
      </c>
      <c r="S197" s="58">
        <f>R197</f>
        <v>0</v>
      </c>
      <c r="T197" s="61">
        <v>0</v>
      </c>
      <c r="U197" s="62">
        <v>0</v>
      </c>
      <c r="V197" s="58">
        <f>U197</f>
        <v>0</v>
      </c>
      <c r="W197" s="59">
        <v>0</v>
      </c>
      <c r="X197" s="17">
        <f t="shared" si="16"/>
        <v>8982.003</v>
      </c>
      <c r="Y197" s="18">
        <f t="shared" si="16"/>
        <v>8982.003</v>
      </c>
      <c r="Z197" s="19">
        <f t="shared" si="16"/>
        <v>0</v>
      </c>
    </row>
    <row r="198" spans="1:26" ht="41.25" customHeight="1">
      <c r="A198" s="147" t="s">
        <v>323</v>
      </c>
      <c r="B198" s="142" t="s">
        <v>133</v>
      </c>
      <c r="C198" s="12">
        <v>861.33</v>
      </c>
      <c r="D198" s="13">
        <v>701</v>
      </c>
      <c r="E198" s="14">
        <v>160.33</v>
      </c>
      <c r="F198" s="63">
        <v>300</v>
      </c>
      <c r="G198" s="58">
        <f>F198*0.15</f>
        <v>45</v>
      </c>
      <c r="H198" s="61">
        <f>F198-G198</f>
        <v>255</v>
      </c>
      <c r="I198" s="62">
        <v>896.671</v>
      </c>
      <c r="J198" s="58">
        <v>489.4</v>
      </c>
      <c r="K198" s="59">
        <v>407.271</v>
      </c>
      <c r="L198" s="60">
        <v>800</v>
      </c>
      <c r="M198" s="58">
        <f>L198*0.15</f>
        <v>120</v>
      </c>
      <c r="N198" s="59">
        <f>L198-M198</f>
        <v>680</v>
      </c>
      <c r="O198" s="62">
        <v>800</v>
      </c>
      <c r="P198" s="58">
        <f>O198*0.15</f>
        <v>120</v>
      </c>
      <c r="Q198" s="59">
        <f>O198-P198</f>
        <v>680</v>
      </c>
      <c r="R198" s="64">
        <v>1500</v>
      </c>
      <c r="S198" s="58">
        <v>225</v>
      </c>
      <c r="T198" s="61">
        <v>1275</v>
      </c>
      <c r="U198" s="62">
        <v>500</v>
      </c>
      <c r="V198" s="58">
        <f>U198*0.15</f>
        <v>75</v>
      </c>
      <c r="W198" s="59">
        <f>U198-V198</f>
        <v>425</v>
      </c>
      <c r="X198" s="17">
        <f t="shared" si="16"/>
        <v>5658.001</v>
      </c>
      <c r="Y198" s="18">
        <f t="shared" si="16"/>
        <v>1775.4</v>
      </c>
      <c r="Z198" s="19">
        <f t="shared" si="16"/>
        <v>3882.601</v>
      </c>
    </row>
    <row r="199" spans="1:26" ht="42" customHeight="1">
      <c r="A199" s="147" t="s">
        <v>324</v>
      </c>
      <c r="B199" s="264" t="s">
        <v>134</v>
      </c>
      <c r="C199" s="62">
        <v>0</v>
      </c>
      <c r="D199" s="58">
        <v>0</v>
      </c>
      <c r="E199" s="59">
        <v>0</v>
      </c>
      <c r="F199" s="63">
        <v>158</v>
      </c>
      <c r="G199" s="58">
        <f>F199</f>
        <v>158</v>
      </c>
      <c r="H199" s="61">
        <v>0</v>
      </c>
      <c r="I199" s="62">
        <v>0</v>
      </c>
      <c r="J199" s="58">
        <f>I199</f>
        <v>0</v>
      </c>
      <c r="K199" s="59">
        <v>0</v>
      </c>
      <c r="L199" s="63">
        <v>532</v>
      </c>
      <c r="M199" s="58">
        <v>427</v>
      </c>
      <c r="N199" s="289">
        <v>105</v>
      </c>
      <c r="O199" s="57">
        <v>0</v>
      </c>
      <c r="P199" s="58">
        <f>O199</f>
        <v>0</v>
      </c>
      <c r="Q199" s="59">
        <v>0</v>
      </c>
      <c r="R199" s="60">
        <v>0</v>
      </c>
      <c r="S199" s="65">
        <v>0</v>
      </c>
      <c r="T199" s="61">
        <v>0</v>
      </c>
      <c r="U199" s="62">
        <v>450</v>
      </c>
      <c r="V199" s="58">
        <f>U199</f>
        <v>450</v>
      </c>
      <c r="W199" s="59">
        <v>0</v>
      </c>
      <c r="X199" s="17">
        <f t="shared" si="16"/>
        <v>1140</v>
      </c>
      <c r="Y199" s="18">
        <f t="shared" si="16"/>
        <v>1035</v>
      </c>
      <c r="Z199" s="19">
        <f t="shared" si="16"/>
        <v>105</v>
      </c>
    </row>
    <row r="200" spans="1:26" ht="24">
      <c r="A200" s="147" t="s">
        <v>325</v>
      </c>
      <c r="B200" s="264" t="s">
        <v>135</v>
      </c>
      <c r="C200" s="12">
        <v>0</v>
      </c>
      <c r="D200" s="13">
        <v>0</v>
      </c>
      <c r="E200" s="14">
        <v>0</v>
      </c>
      <c r="F200" s="15">
        <v>0</v>
      </c>
      <c r="G200" s="13">
        <v>0</v>
      </c>
      <c r="H200" s="16">
        <v>0</v>
      </c>
      <c r="I200" s="12">
        <v>0</v>
      </c>
      <c r="J200" s="13">
        <v>0</v>
      </c>
      <c r="K200" s="14">
        <v>0</v>
      </c>
      <c r="L200" s="15">
        <v>0</v>
      </c>
      <c r="M200" s="13">
        <v>0</v>
      </c>
      <c r="N200" s="14">
        <v>0</v>
      </c>
      <c r="O200" s="12">
        <v>0</v>
      </c>
      <c r="P200" s="13">
        <v>0</v>
      </c>
      <c r="Q200" s="14">
        <v>0</v>
      </c>
      <c r="R200" s="15">
        <v>6000</v>
      </c>
      <c r="S200" s="45">
        <v>6000</v>
      </c>
      <c r="T200" s="47">
        <v>0</v>
      </c>
      <c r="U200" s="12">
        <v>0</v>
      </c>
      <c r="V200" s="13">
        <v>0</v>
      </c>
      <c r="W200" s="14">
        <v>0</v>
      </c>
      <c r="X200" s="17">
        <f t="shared" si="16"/>
        <v>6000</v>
      </c>
      <c r="Y200" s="18">
        <f t="shared" si="16"/>
        <v>6000</v>
      </c>
      <c r="Z200" s="19">
        <f t="shared" si="16"/>
        <v>0</v>
      </c>
    </row>
    <row r="201" spans="1:26" ht="36">
      <c r="A201" s="147" t="s">
        <v>326</v>
      </c>
      <c r="B201" s="142" t="s">
        <v>345</v>
      </c>
      <c r="C201" s="12">
        <v>0</v>
      </c>
      <c r="D201" s="13">
        <v>0</v>
      </c>
      <c r="E201" s="14">
        <v>0</v>
      </c>
      <c r="F201" s="15">
        <v>150</v>
      </c>
      <c r="G201" s="13">
        <v>22.5</v>
      </c>
      <c r="H201" s="16">
        <v>127.5</v>
      </c>
      <c r="I201" s="12">
        <v>0</v>
      </c>
      <c r="J201" s="13">
        <v>0</v>
      </c>
      <c r="K201" s="14">
        <v>0</v>
      </c>
      <c r="L201" s="15">
        <v>100</v>
      </c>
      <c r="M201" s="13">
        <v>15</v>
      </c>
      <c r="N201" s="14">
        <v>85</v>
      </c>
      <c r="O201" s="12">
        <v>100</v>
      </c>
      <c r="P201" s="13">
        <v>15</v>
      </c>
      <c r="Q201" s="14">
        <v>85</v>
      </c>
      <c r="R201" s="15">
        <v>200</v>
      </c>
      <c r="S201" s="13">
        <v>30</v>
      </c>
      <c r="T201" s="16">
        <v>170</v>
      </c>
      <c r="U201" s="12">
        <v>500</v>
      </c>
      <c r="V201" s="13">
        <v>75</v>
      </c>
      <c r="W201" s="14">
        <v>425</v>
      </c>
      <c r="X201" s="17">
        <f t="shared" si="16"/>
        <v>1050</v>
      </c>
      <c r="Y201" s="18">
        <f t="shared" si="16"/>
        <v>157.5</v>
      </c>
      <c r="Z201" s="19">
        <f t="shared" si="16"/>
        <v>892.5</v>
      </c>
    </row>
    <row r="202" spans="1:26" ht="24">
      <c r="A202" s="147" t="s">
        <v>327</v>
      </c>
      <c r="B202" s="142" t="s">
        <v>136</v>
      </c>
      <c r="C202" s="12">
        <v>0</v>
      </c>
      <c r="D202" s="13">
        <v>0</v>
      </c>
      <c r="E202" s="14">
        <v>0</v>
      </c>
      <c r="F202" s="15">
        <v>3300</v>
      </c>
      <c r="G202" s="13">
        <v>495</v>
      </c>
      <c r="H202" s="16">
        <v>2805</v>
      </c>
      <c r="I202" s="12">
        <v>1295.956</v>
      </c>
      <c r="J202" s="13">
        <f>I202*0.15</f>
        <v>194.39339999999999</v>
      </c>
      <c r="K202" s="14">
        <f>I202*0.85</f>
        <v>1101.5626</v>
      </c>
      <c r="L202" s="15">
        <v>671.8</v>
      </c>
      <c r="M202" s="13">
        <f>L202*0.15</f>
        <v>100.77</v>
      </c>
      <c r="N202" s="14">
        <f>L202*0.85</f>
        <v>571.03</v>
      </c>
      <c r="O202" s="12">
        <v>0</v>
      </c>
      <c r="P202" s="13">
        <v>0</v>
      </c>
      <c r="Q202" s="14">
        <v>0</v>
      </c>
      <c r="R202" s="15">
        <v>0</v>
      </c>
      <c r="S202" s="13">
        <v>0</v>
      </c>
      <c r="T202" s="16">
        <v>0</v>
      </c>
      <c r="U202" s="12">
        <v>0</v>
      </c>
      <c r="V202" s="13">
        <v>0</v>
      </c>
      <c r="W202" s="14">
        <v>0</v>
      </c>
      <c r="X202" s="17">
        <f t="shared" si="16"/>
        <v>5267.756</v>
      </c>
      <c r="Y202" s="18">
        <f t="shared" si="16"/>
        <v>790.1633999999999</v>
      </c>
      <c r="Z202" s="19">
        <f t="shared" si="16"/>
        <v>4477.5926</v>
      </c>
    </row>
    <row r="203" spans="1:26" ht="24">
      <c r="A203" s="147" t="s">
        <v>328</v>
      </c>
      <c r="B203" s="142" t="s">
        <v>137</v>
      </c>
      <c r="C203" s="12">
        <v>0</v>
      </c>
      <c r="D203" s="13">
        <v>0</v>
      </c>
      <c r="E203" s="14">
        <v>0</v>
      </c>
      <c r="F203" s="15">
        <v>0</v>
      </c>
      <c r="G203" s="13">
        <v>0</v>
      </c>
      <c r="H203" s="16">
        <v>0</v>
      </c>
      <c r="I203" s="12">
        <v>0</v>
      </c>
      <c r="J203" s="13">
        <v>0</v>
      </c>
      <c r="K203" s="14">
        <v>0</v>
      </c>
      <c r="L203" s="15">
        <v>0</v>
      </c>
      <c r="M203" s="13">
        <v>0</v>
      </c>
      <c r="N203" s="14">
        <v>0</v>
      </c>
      <c r="O203" s="12">
        <v>0</v>
      </c>
      <c r="P203" s="13">
        <v>0</v>
      </c>
      <c r="Q203" s="14">
        <v>0</v>
      </c>
      <c r="R203" s="15">
        <v>75</v>
      </c>
      <c r="S203" s="13">
        <v>11.25</v>
      </c>
      <c r="T203" s="16">
        <v>63.75</v>
      </c>
      <c r="U203" s="12">
        <v>0</v>
      </c>
      <c r="V203" s="13">
        <v>0</v>
      </c>
      <c r="W203" s="14">
        <v>0</v>
      </c>
      <c r="X203" s="17">
        <f t="shared" si="16"/>
        <v>75</v>
      </c>
      <c r="Y203" s="18">
        <f t="shared" si="16"/>
        <v>11.25</v>
      </c>
      <c r="Z203" s="19">
        <f t="shared" si="16"/>
        <v>63.75</v>
      </c>
    </row>
    <row r="204" spans="1:26" ht="162.75" customHeight="1">
      <c r="A204" s="147" t="s">
        <v>329</v>
      </c>
      <c r="B204" s="142" t="s">
        <v>346</v>
      </c>
      <c r="C204" s="12">
        <v>0</v>
      </c>
      <c r="D204" s="13">
        <v>0</v>
      </c>
      <c r="E204" s="14">
        <v>0</v>
      </c>
      <c r="F204" s="15">
        <v>0</v>
      </c>
      <c r="G204" s="13">
        <v>0</v>
      </c>
      <c r="H204" s="16">
        <v>0</v>
      </c>
      <c r="I204" s="12">
        <v>0</v>
      </c>
      <c r="J204" s="13">
        <v>0</v>
      </c>
      <c r="K204" s="14">
        <v>0</v>
      </c>
      <c r="L204" s="15">
        <v>750</v>
      </c>
      <c r="M204" s="13">
        <v>112.5</v>
      </c>
      <c r="N204" s="14">
        <v>637.5</v>
      </c>
      <c r="O204" s="12">
        <v>0</v>
      </c>
      <c r="P204" s="13">
        <v>0</v>
      </c>
      <c r="Q204" s="14">
        <v>0</v>
      </c>
      <c r="R204" s="15">
        <v>975</v>
      </c>
      <c r="S204" s="13">
        <v>975</v>
      </c>
      <c r="T204" s="16">
        <v>0</v>
      </c>
      <c r="U204" s="12">
        <v>0</v>
      </c>
      <c r="V204" s="13">
        <v>0</v>
      </c>
      <c r="W204" s="14">
        <v>0</v>
      </c>
      <c r="X204" s="17">
        <f t="shared" si="16"/>
        <v>1725</v>
      </c>
      <c r="Y204" s="18">
        <f t="shared" si="16"/>
        <v>1087.5</v>
      </c>
      <c r="Z204" s="19">
        <f t="shared" si="16"/>
        <v>637.5</v>
      </c>
    </row>
    <row r="205" spans="1:26" ht="24">
      <c r="A205" s="147" t="s">
        <v>330</v>
      </c>
      <c r="B205" s="142" t="s">
        <v>138</v>
      </c>
      <c r="C205" s="12">
        <v>0</v>
      </c>
      <c r="D205" s="13">
        <v>0</v>
      </c>
      <c r="E205" s="14">
        <v>0</v>
      </c>
      <c r="F205" s="15">
        <v>824.12</v>
      </c>
      <c r="G205" s="13">
        <v>123.62</v>
      </c>
      <c r="H205" s="16">
        <v>700.5</v>
      </c>
      <c r="I205" s="12">
        <v>256.13</v>
      </c>
      <c r="J205" s="13">
        <v>38.42</v>
      </c>
      <c r="K205" s="14">
        <v>217.71</v>
      </c>
      <c r="L205" s="15">
        <v>276.15</v>
      </c>
      <c r="M205" s="13">
        <v>41.42</v>
      </c>
      <c r="N205" s="14">
        <v>234.73</v>
      </c>
      <c r="O205" s="12">
        <v>100.44</v>
      </c>
      <c r="P205" s="13">
        <v>15.07</v>
      </c>
      <c r="Q205" s="14">
        <v>85.37</v>
      </c>
      <c r="R205" s="15">
        <v>0</v>
      </c>
      <c r="S205" s="13">
        <v>0</v>
      </c>
      <c r="T205" s="16">
        <v>0</v>
      </c>
      <c r="U205" s="12">
        <v>0</v>
      </c>
      <c r="V205" s="13">
        <v>0</v>
      </c>
      <c r="W205" s="14">
        <v>0</v>
      </c>
      <c r="X205" s="17">
        <f t="shared" si="16"/>
        <v>1456.8400000000001</v>
      </c>
      <c r="Y205" s="18">
        <f t="shared" si="16"/>
        <v>218.53000000000003</v>
      </c>
      <c r="Z205" s="19">
        <f t="shared" si="16"/>
        <v>1238.31</v>
      </c>
    </row>
    <row r="206" spans="1:26" ht="12">
      <c r="A206" s="147" t="s">
        <v>331</v>
      </c>
      <c r="B206" s="142" t="s">
        <v>139</v>
      </c>
      <c r="C206" s="12">
        <v>0</v>
      </c>
      <c r="D206" s="13">
        <v>0</v>
      </c>
      <c r="E206" s="14">
        <v>0</v>
      </c>
      <c r="F206" s="15">
        <v>0</v>
      </c>
      <c r="G206" s="13">
        <v>0</v>
      </c>
      <c r="H206" s="16">
        <v>0</v>
      </c>
      <c r="I206" s="12">
        <v>0</v>
      </c>
      <c r="J206" s="13">
        <v>0</v>
      </c>
      <c r="K206" s="14">
        <v>0</v>
      </c>
      <c r="L206" s="15">
        <v>0</v>
      </c>
      <c r="M206" s="13">
        <v>0</v>
      </c>
      <c r="N206" s="14">
        <v>0</v>
      </c>
      <c r="O206" s="12">
        <v>30</v>
      </c>
      <c r="P206" s="13">
        <v>4.5</v>
      </c>
      <c r="Q206" s="14">
        <v>25.5</v>
      </c>
      <c r="R206" s="15">
        <v>0</v>
      </c>
      <c r="S206" s="13">
        <v>0</v>
      </c>
      <c r="T206" s="16">
        <v>0</v>
      </c>
      <c r="U206" s="12">
        <v>0</v>
      </c>
      <c r="V206" s="13">
        <v>0</v>
      </c>
      <c r="W206" s="14">
        <v>0</v>
      </c>
      <c r="X206" s="17">
        <f t="shared" si="16"/>
        <v>30</v>
      </c>
      <c r="Y206" s="18">
        <f t="shared" si="16"/>
        <v>4.5</v>
      </c>
      <c r="Z206" s="19">
        <f t="shared" si="16"/>
        <v>25.5</v>
      </c>
    </row>
    <row r="207" spans="1:26" ht="12">
      <c r="A207" s="147" t="s">
        <v>332</v>
      </c>
      <c r="B207" s="142" t="s">
        <v>140</v>
      </c>
      <c r="C207" s="12">
        <v>0</v>
      </c>
      <c r="D207" s="13">
        <v>0</v>
      </c>
      <c r="E207" s="14">
        <v>0</v>
      </c>
      <c r="F207" s="15">
        <v>0</v>
      </c>
      <c r="G207" s="13">
        <v>0</v>
      </c>
      <c r="H207" s="16">
        <v>0</v>
      </c>
      <c r="I207" s="12">
        <f>400.319*2</f>
        <v>800.638</v>
      </c>
      <c r="J207" s="13">
        <f>71.167*2</f>
        <v>142.334</v>
      </c>
      <c r="K207" s="14">
        <f>329.152*2</f>
        <v>658.304</v>
      </c>
      <c r="L207" s="15">
        <v>0</v>
      </c>
      <c r="M207" s="13">
        <v>0</v>
      </c>
      <c r="N207" s="14">
        <v>0</v>
      </c>
      <c r="O207" s="12">
        <v>200</v>
      </c>
      <c r="P207" s="45">
        <v>140</v>
      </c>
      <c r="Q207" s="46">
        <v>60</v>
      </c>
      <c r="R207" s="15">
        <v>0</v>
      </c>
      <c r="S207" s="13">
        <v>0</v>
      </c>
      <c r="T207" s="16">
        <v>0</v>
      </c>
      <c r="U207" s="12">
        <v>0</v>
      </c>
      <c r="V207" s="13">
        <v>0</v>
      </c>
      <c r="W207" s="14">
        <v>0</v>
      </c>
      <c r="X207" s="17">
        <f t="shared" si="16"/>
        <v>1000.638</v>
      </c>
      <c r="Y207" s="18">
        <f t="shared" si="16"/>
        <v>282.334</v>
      </c>
      <c r="Z207" s="19">
        <f t="shared" si="16"/>
        <v>718.304</v>
      </c>
    </row>
    <row r="208" spans="1:26" ht="18.75" customHeight="1">
      <c r="A208" s="147" t="s">
        <v>333</v>
      </c>
      <c r="B208" s="142" t="s">
        <v>141</v>
      </c>
      <c r="C208" s="12">
        <v>0</v>
      </c>
      <c r="D208" s="13">
        <v>0</v>
      </c>
      <c r="E208" s="14">
        <v>0</v>
      </c>
      <c r="F208" s="15">
        <v>38.7</v>
      </c>
      <c r="G208" s="13">
        <v>38.7</v>
      </c>
      <c r="H208" s="16">
        <v>0</v>
      </c>
      <c r="I208" s="12">
        <v>8</v>
      </c>
      <c r="J208" s="13">
        <v>1.2</v>
      </c>
      <c r="K208" s="14">
        <v>6.8</v>
      </c>
      <c r="L208" s="15">
        <v>80</v>
      </c>
      <c r="M208" s="13">
        <v>80</v>
      </c>
      <c r="N208" s="14">
        <v>0</v>
      </c>
      <c r="O208" s="12">
        <v>50</v>
      </c>
      <c r="P208" s="13">
        <v>50</v>
      </c>
      <c r="Q208" s="14">
        <v>0</v>
      </c>
      <c r="R208" s="15">
        <v>0</v>
      </c>
      <c r="S208" s="13">
        <v>0</v>
      </c>
      <c r="T208" s="16">
        <v>0</v>
      </c>
      <c r="U208" s="12">
        <v>0</v>
      </c>
      <c r="V208" s="13">
        <v>0</v>
      </c>
      <c r="W208" s="14">
        <v>0</v>
      </c>
      <c r="X208" s="17">
        <f t="shared" si="16"/>
        <v>176.7</v>
      </c>
      <c r="Y208" s="18">
        <f t="shared" si="16"/>
        <v>169.9</v>
      </c>
      <c r="Z208" s="19">
        <f t="shared" si="16"/>
        <v>6.8</v>
      </c>
    </row>
    <row r="209" spans="1:26" ht="18" customHeight="1">
      <c r="A209" s="147" t="s">
        <v>334</v>
      </c>
      <c r="B209" s="142" t="s">
        <v>142</v>
      </c>
      <c r="C209" s="12">
        <v>0</v>
      </c>
      <c r="D209" s="13">
        <v>0</v>
      </c>
      <c r="E209" s="14">
        <v>0</v>
      </c>
      <c r="F209" s="15">
        <v>0</v>
      </c>
      <c r="G209" s="13">
        <v>0</v>
      </c>
      <c r="H209" s="16">
        <v>0</v>
      </c>
      <c r="I209" s="12">
        <v>110</v>
      </c>
      <c r="J209" s="13">
        <v>95</v>
      </c>
      <c r="K209" s="14">
        <v>15</v>
      </c>
      <c r="L209" s="15">
        <v>50</v>
      </c>
      <c r="M209" s="13">
        <v>7.5</v>
      </c>
      <c r="N209" s="14">
        <v>42.5</v>
      </c>
      <c r="O209" s="12">
        <v>50</v>
      </c>
      <c r="P209" s="13">
        <v>7.5</v>
      </c>
      <c r="Q209" s="14">
        <v>42.5</v>
      </c>
      <c r="R209" s="15">
        <v>50</v>
      </c>
      <c r="S209" s="13">
        <v>7.5</v>
      </c>
      <c r="T209" s="16">
        <v>42.5</v>
      </c>
      <c r="U209" s="12">
        <v>50</v>
      </c>
      <c r="V209" s="13">
        <v>7.5</v>
      </c>
      <c r="W209" s="14">
        <v>42.5</v>
      </c>
      <c r="X209" s="17">
        <f t="shared" si="16"/>
        <v>310</v>
      </c>
      <c r="Y209" s="18">
        <f t="shared" si="16"/>
        <v>125</v>
      </c>
      <c r="Z209" s="19">
        <f t="shared" si="16"/>
        <v>185</v>
      </c>
    </row>
    <row r="210" spans="1:26" ht="24">
      <c r="A210" s="147" t="s">
        <v>335</v>
      </c>
      <c r="B210" s="142" t="s">
        <v>155</v>
      </c>
      <c r="C210" s="12">
        <v>0</v>
      </c>
      <c r="D210" s="13">
        <v>0</v>
      </c>
      <c r="E210" s="14">
        <v>0</v>
      </c>
      <c r="F210" s="15">
        <v>0</v>
      </c>
      <c r="G210" s="13">
        <v>0</v>
      </c>
      <c r="H210" s="16">
        <v>0</v>
      </c>
      <c r="I210" s="12">
        <v>1501.508</v>
      </c>
      <c r="J210" s="13">
        <f>I210*0.2</f>
        <v>300.3016</v>
      </c>
      <c r="K210" s="14">
        <f>I210*0.8</f>
        <v>1201.2064</v>
      </c>
      <c r="L210" s="15">
        <v>1500</v>
      </c>
      <c r="M210" s="13">
        <v>0</v>
      </c>
      <c r="N210" s="14">
        <f>L210</f>
        <v>1500</v>
      </c>
      <c r="O210" s="12">
        <v>0</v>
      </c>
      <c r="P210" s="13">
        <v>0</v>
      </c>
      <c r="Q210" s="14">
        <v>0</v>
      </c>
      <c r="R210" s="15">
        <v>0</v>
      </c>
      <c r="S210" s="13">
        <v>0</v>
      </c>
      <c r="T210" s="16">
        <v>0</v>
      </c>
      <c r="U210" s="12">
        <v>0</v>
      </c>
      <c r="V210" s="13">
        <v>0</v>
      </c>
      <c r="W210" s="14">
        <v>0</v>
      </c>
      <c r="X210" s="17">
        <f t="shared" si="16"/>
        <v>3001.508</v>
      </c>
      <c r="Y210" s="18">
        <f t="shared" si="16"/>
        <v>300.3016</v>
      </c>
      <c r="Z210" s="19">
        <f t="shared" si="16"/>
        <v>2701.2064</v>
      </c>
    </row>
    <row r="211" spans="1:26" ht="24">
      <c r="A211" s="147" t="s">
        <v>336</v>
      </c>
      <c r="B211" s="142" t="s">
        <v>143</v>
      </c>
      <c r="C211" s="12">
        <v>0</v>
      </c>
      <c r="D211" s="13">
        <v>0</v>
      </c>
      <c r="E211" s="14">
        <v>0</v>
      </c>
      <c r="F211" s="15">
        <v>15</v>
      </c>
      <c r="G211" s="13">
        <v>15</v>
      </c>
      <c r="H211" s="16">
        <v>0</v>
      </c>
      <c r="I211" s="12">
        <v>0</v>
      </c>
      <c r="J211" s="13">
        <v>0</v>
      </c>
      <c r="K211" s="14">
        <v>0</v>
      </c>
      <c r="L211" s="15">
        <v>0</v>
      </c>
      <c r="M211" s="13">
        <v>0</v>
      </c>
      <c r="N211" s="14">
        <v>0</v>
      </c>
      <c r="O211" s="12">
        <v>0</v>
      </c>
      <c r="P211" s="13">
        <v>0</v>
      </c>
      <c r="Q211" s="14">
        <v>0</v>
      </c>
      <c r="R211" s="15">
        <v>7500</v>
      </c>
      <c r="S211" s="13">
        <v>7500</v>
      </c>
      <c r="T211" s="16">
        <v>0</v>
      </c>
      <c r="U211" s="12">
        <v>600</v>
      </c>
      <c r="V211" s="13">
        <v>600</v>
      </c>
      <c r="W211" s="14">
        <v>0</v>
      </c>
      <c r="X211" s="17">
        <f t="shared" si="16"/>
        <v>8115</v>
      </c>
      <c r="Y211" s="18">
        <f t="shared" si="16"/>
        <v>8115</v>
      </c>
      <c r="Z211" s="19">
        <f t="shared" si="16"/>
        <v>0</v>
      </c>
    </row>
    <row r="212" spans="1:26" ht="12">
      <c r="A212" s="147" t="s">
        <v>337</v>
      </c>
      <c r="B212" s="142" t="s">
        <v>144</v>
      </c>
      <c r="C212" s="12">
        <v>0</v>
      </c>
      <c r="D212" s="13">
        <v>0</v>
      </c>
      <c r="E212" s="14">
        <v>0</v>
      </c>
      <c r="F212" s="15">
        <v>0</v>
      </c>
      <c r="G212" s="13">
        <v>0</v>
      </c>
      <c r="H212" s="16">
        <v>0</v>
      </c>
      <c r="I212" s="12">
        <v>0</v>
      </c>
      <c r="J212" s="13">
        <v>0</v>
      </c>
      <c r="K212" s="14">
        <v>0</v>
      </c>
      <c r="L212" s="15">
        <v>645</v>
      </c>
      <c r="M212" s="13">
        <v>645</v>
      </c>
      <c r="N212" s="14">
        <v>0</v>
      </c>
      <c r="O212" s="12">
        <v>0</v>
      </c>
      <c r="P212" s="13">
        <v>0</v>
      </c>
      <c r="Q212" s="14">
        <v>0</v>
      </c>
      <c r="R212" s="15">
        <v>0</v>
      </c>
      <c r="S212" s="13">
        <v>0</v>
      </c>
      <c r="T212" s="16">
        <v>0</v>
      </c>
      <c r="U212" s="12">
        <v>0</v>
      </c>
      <c r="V212" s="13">
        <v>0</v>
      </c>
      <c r="W212" s="14">
        <v>0</v>
      </c>
      <c r="X212" s="17">
        <f t="shared" si="16"/>
        <v>645</v>
      </c>
      <c r="Y212" s="18">
        <f t="shared" si="16"/>
        <v>645</v>
      </c>
      <c r="Z212" s="19">
        <f t="shared" si="16"/>
        <v>0</v>
      </c>
    </row>
    <row r="213" spans="1:26" ht="24">
      <c r="A213" s="147" t="s">
        <v>338</v>
      </c>
      <c r="B213" s="142" t="s">
        <v>145</v>
      </c>
      <c r="C213" s="12">
        <v>0</v>
      </c>
      <c r="D213" s="13">
        <v>0</v>
      </c>
      <c r="E213" s="14">
        <v>0</v>
      </c>
      <c r="F213" s="15">
        <v>359.9</v>
      </c>
      <c r="G213" s="13">
        <v>359.9</v>
      </c>
      <c r="H213" s="16">
        <v>0</v>
      </c>
      <c r="I213" s="12">
        <v>119.444</v>
      </c>
      <c r="J213" s="13">
        <v>119.444</v>
      </c>
      <c r="K213" s="14">
        <v>0</v>
      </c>
      <c r="L213" s="15">
        <v>1897.079</v>
      </c>
      <c r="M213" s="13">
        <f>L213</f>
        <v>1897.079</v>
      </c>
      <c r="N213" s="14">
        <v>0</v>
      </c>
      <c r="O213" s="12">
        <v>5831.25</v>
      </c>
      <c r="P213" s="13">
        <v>85.877</v>
      </c>
      <c r="Q213" s="14">
        <v>5745.373</v>
      </c>
      <c r="R213" s="15">
        <v>0</v>
      </c>
      <c r="S213" s="13">
        <v>0</v>
      </c>
      <c r="T213" s="16">
        <v>0</v>
      </c>
      <c r="U213" s="12">
        <v>0</v>
      </c>
      <c r="V213" s="13">
        <v>0</v>
      </c>
      <c r="W213" s="14">
        <v>0</v>
      </c>
      <c r="X213" s="17">
        <f t="shared" si="16"/>
        <v>8207.672999999999</v>
      </c>
      <c r="Y213" s="18">
        <f t="shared" si="16"/>
        <v>2462.2999999999997</v>
      </c>
      <c r="Z213" s="19">
        <f t="shared" si="16"/>
        <v>5745.373</v>
      </c>
    </row>
    <row r="214" spans="1:26" ht="24">
      <c r="A214" s="147" t="s">
        <v>339</v>
      </c>
      <c r="B214" s="142" t="s">
        <v>146</v>
      </c>
      <c r="C214" s="12">
        <v>0</v>
      </c>
      <c r="D214" s="13">
        <v>0</v>
      </c>
      <c r="E214" s="14">
        <v>0</v>
      </c>
      <c r="F214" s="15">
        <v>0</v>
      </c>
      <c r="G214" s="13">
        <v>0</v>
      </c>
      <c r="H214" s="16">
        <v>0</v>
      </c>
      <c r="I214" s="12">
        <v>0</v>
      </c>
      <c r="J214" s="13">
        <v>0</v>
      </c>
      <c r="K214" s="14">
        <v>0</v>
      </c>
      <c r="L214" s="15">
        <v>150</v>
      </c>
      <c r="M214" s="13">
        <v>22.5</v>
      </c>
      <c r="N214" s="14">
        <v>127.5</v>
      </c>
      <c r="O214" s="12">
        <v>300</v>
      </c>
      <c r="P214" s="13">
        <v>45</v>
      </c>
      <c r="Q214" s="14">
        <v>255</v>
      </c>
      <c r="R214" s="15">
        <v>0</v>
      </c>
      <c r="S214" s="13">
        <v>0</v>
      </c>
      <c r="T214" s="16">
        <v>0</v>
      </c>
      <c r="U214" s="12">
        <v>0</v>
      </c>
      <c r="V214" s="13">
        <v>0</v>
      </c>
      <c r="W214" s="14">
        <v>0</v>
      </c>
      <c r="X214" s="17">
        <f t="shared" si="16"/>
        <v>450</v>
      </c>
      <c r="Y214" s="18">
        <f t="shared" si="16"/>
        <v>67.5</v>
      </c>
      <c r="Z214" s="19">
        <f t="shared" si="16"/>
        <v>382.5</v>
      </c>
    </row>
    <row r="215" spans="1:26" ht="24">
      <c r="A215" s="147" t="s">
        <v>340</v>
      </c>
      <c r="B215" s="142" t="s">
        <v>147</v>
      </c>
      <c r="C215" s="12">
        <v>0</v>
      </c>
      <c r="D215" s="13">
        <v>0</v>
      </c>
      <c r="E215" s="14">
        <v>0</v>
      </c>
      <c r="F215" s="15">
        <v>0</v>
      </c>
      <c r="G215" s="13">
        <v>0</v>
      </c>
      <c r="H215" s="16">
        <v>0</v>
      </c>
      <c r="I215" s="12">
        <v>0</v>
      </c>
      <c r="J215" s="13">
        <v>0</v>
      </c>
      <c r="K215" s="14">
        <v>0</v>
      </c>
      <c r="L215" s="15">
        <v>0</v>
      </c>
      <c r="M215" s="13">
        <v>0</v>
      </c>
      <c r="N215" s="14">
        <v>0</v>
      </c>
      <c r="O215" s="12">
        <v>0</v>
      </c>
      <c r="P215" s="13">
        <v>0</v>
      </c>
      <c r="Q215" s="14">
        <v>0</v>
      </c>
      <c r="R215" s="15">
        <v>600</v>
      </c>
      <c r="S215" s="13">
        <v>600</v>
      </c>
      <c r="T215" s="16">
        <v>0</v>
      </c>
      <c r="U215" s="12">
        <v>0</v>
      </c>
      <c r="V215" s="13">
        <v>0</v>
      </c>
      <c r="W215" s="14">
        <v>0</v>
      </c>
      <c r="X215" s="17">
        <f t="shared" si="16"/>
        <v>600</v>
      </c>
      <c r="Y215" s="18">
        <f t="shared" si="16"/>
        <v>600</v>
      </c>
      <c r="Z215" s="19">
        <f t="shared" si="16"/>
        <v>0</v>
      </c>
    </row>
    <row r="216" spans="1:26" ht="36">
      <c r="A216" s="147" t="s">
        <v>341</v>
      </c>
      <c r="B216" s="265" t="s">
        <v>148</v>
      </c>
      <c r="C216" s="12">
        <v>0</v>
      </c>
      <c r="D216" s="13">
        <v>0</v>
      </c>
      <c r="E216" s="14">
        <v>0</v>
      </c>
      <c r="F216" s="15">
        <v>0</v>
      </c>
      <c r="G216" s="13">
        <v>0</v>
      </c>
      <c r="H216" s="16">
        <v>0</v>
      </c>
      <c r="I216" s="12">
        <v>318.908</v>
      </c>
      <c r="J216" s="13">
        <f>I216-K216</f>
        <v>188.90800000000002</v>
      </c>
      <c r="K216" s="14">
        <v>130</v>
      </c>
      <c r="L216" s="15">
        <v>0</v>
      </c>
      <c r="M216" s="13">
        <v>0</v>
      </c>
      <c r="N216" s="14">
        <v>0</v>
      </c>
      <c r="O216" s="12">
        <v>0</v>
      </c>
      <c r="P216" s="13">
        <v>0</v>
      </c>
      <c r="Q216" s="14">
        <v>0</v>
      </c>
      <c r="R216" s="15">
        <v>0</v>
      </c>
      <c r="S216" s="13">
        <v>0</v>
      </c>
      <c r="T216" s="16">
        <v>0</v>
      </c>
      <c r="U216" s="12">
        <v>0</v>
      </c>
      <c r="V216" s="13">
        <v>0</v>
      </c>
      <c r="W216" s="14">
        <v>0</v>
      </c>
      <c r="X216" s="17">
        <f t="shared" si="16"/>
        <v>318.908</v>
      </c>
      <c r="Y216" s="18">
        <f t="shared" si="16"/>
        <v>188.90800000000002</v>
      </c>
      <c r="Z216" s="19">
        <f t="shared" si="16"/>
        <v>130</v>
      </c>
    </row>
    <row r="217" spans="1:26" ht="24">
      <c r="A217" s="147" t="s">
        <v>342</v>
      </c>
      <c r="B217" s="264" t="s">
        <v>149</v>
      </c>
      <c r="C217" s="12">
        <v>0</v>
      </c>
      <c r="D217" s="13">
        <v>0</v>
      </c>
      <c r="E217" s="14">
        <v>0</v>
      </c>
      <c r="F217" s="15">
        <v>0</v>
      </c>
      <c r="G217" s="13">
        <v>0</v>
      </c>
      <c r="H217" s="16">
        <v>0</v>
      </c>
      <c r="I217" s="12">
        <v>0</v>
      </c>
      <c r="J217" s="13">
        <v>0</v>
      </c>
      <c r="K217" s="14">
        <v>0</v>
      </c>
      <c r="L217" s="15">
        <v>0</v>
      </c>
      <c r="M217" s="13">
        <v>0</v>
      </c>
      <c r="N217" s="14">
        <v>0</v>
      </c>
      <c r="O217" s="12">
        <v>45</v>
      </c>
      <c r="P217" s="13">
        <v>45</v>
      </c>
      <c r="Q217" s="14">
        <v>0</v>
      </c>
      <c r="R217" s="15">
        <v>0</v>
      </c>
      <c r="S217" s="13">
        <v>0</v>
      </c>
      <c r="T217" s="16">
        <v>0</v>
      </c>
      <c r="U217" s="12">
        <v>0</v>
      </c>
      <c r="V217" s="13">
        <v>0</v>
      </c>
      <c r="W217" s="14">
        <v>0</v>
      </c>
      <c r="X217" s="17">
        <f t="shared" si="16"/>
        <v>45</v>
      </c>
      <c r="Y217" s="18">
        <f t="shared" si="16"/>
        <v>45</v>
      </c>
      <c r="Z217" s="19">
        <f t="shared" si="16"/>
        <v>0</v>
      </c>
    </row>
    <row r="218" spans="1:26" ht="24">
      <c r="A218" s="147" t="s">
        <v>445</v>
      </c>
      <c r="B218" s="264" t="s">
        <v>150</v>
      </c>
      <c r="C218" s="12">
        <v>0</v>
      </c>
      <c r="D218" s="13">
        <v>0</v>
      </c>
      <c r="E218" s="14">
        <v>0</v>
      </c>
      <c r="F218" s="15">
        <v>0</v>
      </c>
      <c r="G218" s="13">
        <v>0</v>
      </c>
      <c r="H218" s="16">
        <v>0</v>
      </c>
      <c r="I218" s="12">
        <v>32.696</v>
      </c>
      <c r="J218" s="13">
        <f>I218</f>
        <v>32.696</v>
      </c>
      <c r="K218" s="14">
        <v>0</v>
      </c>
      <c r="L218" s="15">
        <v>0</v>
      </c>
      <c r="M218" s="13">
        <v>0</v>
      </c>
      <c r="N218" s="14">
        <v>0</v>
      </c>
      <c r="O218" s="12">
        <v>0</v>
      </c>
      <c r="P218" s="13">
        <v>0</v>
      </c>
      <c r="Q218" s="14">
        <v>0</v>
      </c>
      <c r="R218" s="15">
        <v>0</v>
      </c>
      <c r="S218" s="13">
        <v>0</v>
      </c>
      <c r="T218" s="16">
        <v>0</v>
      </c>
      <c r="U218" s="12">
        <v>0</v>
      </c>
      <c r="V218" s="13">
        <v>0</v>
      </c>
      <c r="W218" s="14">
        <v>0</v>
      </c>
      <c r="X218" s="17">
        <f t="shared" si="16"/>
        <v>32.696</v>
      </c>
      <c r="Y218" s="18">
        <f t="shared" si="16"/>
        <v>32.696</v>
      </c>
      <c r="Z218" s="19">
        <f t="shared" si="16"/>
        <v>0</v>
      </c>
    </row>
    <row r="219" spans="1:26" ht="24">
      <c r="A219" s="147" t="s">
        <v>446</v>
      </c>
      <c r="B219" s="264" t="s">
        <v>151</v>
      </c>
      <c r="C219" s="12">
        <v>0</v>
      </c>
      <c r="D219" s="13">
        <v>0</v>
      </c>
      <c r="E219" s="14">
        <v>0</v>
      </c>
      <c r="F219" s="15">
        <v>0</v>
      </c>
      <c r="G219" s="13">
        <v>0</v>
      </c>
      <c r="H219" s="16">
        <v>0</v>
      </c>
      <c r="I219" s="12">
        <v>59.597</v>
      </c>
      <c r="J219" s="13">
        <f>I219</f>
        <v>59.597</v>
      </c>
      <c r="K219" s="14">
        <v>0</v>
      </c>
      <c r="L219" s="15">
        <v>0</v>
      </c>
      <c r="M219" s="13">
        <v>0</v>
      </c>
      <c r="N219" s="14">
        <v>0</v>
      </c>
      <c r="O219" s="12">
        <v>0</v>
      </c>
      <c r="P219" s="13">
        <v>0</v>
      </c>
      <c r="Q219" s="14">
        <v>0</v>
      </c>
      <c r="R219" s="15">
        <v>0</v>
      </c>
      <c r="S219" s="13">
        <v>0</v>
      </c>
      <c r="T219" s="16">
        <v>0</v>
      </c>
      <c r="U219" s="12">
        <v>0</v>
      </c>
      <c r="V219" s="13">
        <v>0</v>
      </c>
      <c r="W219" s="14">
        <v>0</v>
      </c>
      <c r="X219" s="17">
        <f t="shared" si="16"/>
        <v>59.597</v>
      </c>
      <c r="Y219" s="18">
        <f t="shared" si="16"/>
        <v>59.597</v>
      </c>
      <c r="Z219" s="19">
        <f t="shared" si="16"/>
        <v>0</v>
      </c>
    </row>
    <row r="220" spans="1:26" ht="24">
      <c r="A220" s="147" t="s">
        <v>447</v>
      </c>
      <c r="B220" s="264" t="s">
        <v>152</v>
      </c>
      <c r="C220" s="12">
        <v>0</v>
      </c>
      <c r="D220" s="13">
        <v>0</v>
      </c>
      <c r="E220" s="14">
        <v>0</v>
      </c>
      <c r="F220" s="15">
        <v>0</v>
      </c>
      <c r="G220" s="13">
        <v>0</v>
      </c>
      <c r="H220" s="16">
        <v>0</v>
      </c>
      <c r="I220" s="12">
        <v>0</v>
      </c>
      <c r="J220" s="13">
        <v>0</v>
      </c>
      <c r="K220" s="14">
        <v>0</v>
      </c>
      <c r="L220" s="15">
        <v>0</v>
      </c>
      <c r="M220" s="13">
        <v>0</v>
      </c>
      <c r="N220" s="14">
        <v>0</v>
      </c>
      <c r="O220" s="12">
        <v>0</v>
      </c>
      <c r="P220" s="13">
        <v>0</v>
      </c>
      <c r="Q220" s="14">
        <v>0</v>
      </c>
      <c r="R220" s="15">
        <v>742.5</v>
      </c>
      <c r="S220" s="13">
        <v>742.5</v>
      </c>
      <c r="T220" s="16">
        <v>0</v>
      </c>
      <c r="U220" s="12">
        <v>0</v>
      </c>
      <c r="V220" s="13">
        <v>0</v>
      </c>
      <c r="W220" s="14">
        <v>0</v>
      </c>
      <c r="X220" s="17">
        <f t="shared" si="16"/>
        <v>742.5</v>
      </c>
      <c r="Y220" s="18">
        <f t="shared" si="16"/>
        <v>742.5</v>
      </c>
      <c r="Z220" s="19">
        <f t="shared" si="16"/>
        <v>0</v>
      </c>
    </row>
    <row r="221" spans="1:26" ht="36.75" thickBot="1">
      <c r="A221" s="149" t="s">
        <v>448</v>
      </c>
      <c r="B221" s="266" t="s">
        <v>153</v>
      </c>
      <c r="C221" s="66">
        <v>0</v>
      </c>
      <c r="D221" s="67">
        <v>0</v>
      </c>
      <c r="E221" s="68">
        <v>0</v>
      </c>
      <c r="F221" s="69">
        <v>0</v>
      </c>
      <c r="G221" s="67">
        <v>0</v>
      </c>
      <c r="H221" s="70">
        <v>0</v>
      </c>
      <c r="I221" s="66">
        <v>0</v>
      </c>
      <c r="J221" s="67">
        <v>0</v>
      </c>
      <c r="K221" s="68">
        <v>0</v>
      </c>
      <c r="L221" s="69">
        <v>0</v>
      </c>
      <c r="M221" s="67">
        <v>0</v>
      </c>
      <c r="N221" s="68">
        <v>0</v>
      </c>
      <c r="O221" s="66">
        <v>700</v>
      </c>
      <c r="P221" s="67">
        <v>700</v>
      </c>
      <c r="Q221" s="68">
        <v>0</v>
      </c>
      <c r="R221" s="69">
        <v>0</v>
      </c>
      <c r="S221" s="67">
        <v>0</v>
      </c>
      <c r="T221" s="70">
        <v>0</v>
      </c>
      <c r="U221" s="66">
        <v>0</v>
      </c>
      <c r="V221" s="67">
        <v>0</v>
      </c>
      <c r="W221" s="68">
        <v>0</v>
      </c>
      <c r="X221" s="31">
        <f t="shared" si="16"/>
        <v>700</v>
      </c>
      <c r="Y221" s="32">
        <f t="shared" si="16"/>
        <v>700</v>
      </c>
      <c r="Z221" s="33">
        <f t="shared" si="16"/>
        <v>0</v>
      </c>
    </row>
    <row r="222" spans="1:26" s="2" customFormat="1" ht="13.5" thickBot="1" thickTop="1">
      <c r="A222" s="10"/>
      <c r="B222" s="11" t="s">
        <v>154</v>
      </c>
      <c r="C222" s="71">
        <f aca="true" t="shared" si="17" ref="C222:Z222">SUM(C5:C221)</f>
        <v>4373.275</v>
      </c>
      <c r="D222" s="305">
        <f t="shared" si="17"/>
        <v>2133.343</v>
      </c>
      <c r="E222" s="303">
        <f t="shared" si="17"/>
        <v>2239.932</v>
      </c>
      <c r="F222" s="71">
        <f t="shared" si="17"/>
        <v>13974.900000000001</v>
      </c>
      <c r="G222" s="305">
        <f t="shared" si="17"/>
        <v>8334.258</v>
      </c>
      <c r="H222" s="303">
        <f t="shared" si="17"/>
        <v>5640.642</v>
      </c>
      <c r="I222" s="307">
        <f t="shared" si="17"/>
        <v>24458.077999999998</v>
      </c>
      <c r="J222" s="306">
        <f t="shared" si="17"/>
        <v>13058.043000000001</v>
      </c>
      <c r="K222" s="303">
        <f t="shared" si="17"/>
        <v>11400.035</v>
      </c>
      <c r="L222" s="71">
        <f t="shared" si="17"/>
        <v>31371.439000000002</v>
      </c>
      <c r="M222" s="305">
        <f t="shared" si="17"/>
        <v>16035.853</v>
      </c>
      <c r="N222" s="303">
        <f t="shared" si="17"/>
        <v>15335.586000000001</v>
      </c>
      <c r="O222" s="71">
        <f t="shared" si="17"/>
        <v>39962.084</v>
      </c>
      <c r="P222" s="304">
        <f t="shared" si="17"/>
        <v>15504.713999999998</v>
      </c>
      <c r="Q222" s="303">
        <f t="shared" si="17"/>
        <v>24457.37</v>
      </c>
      <c r="R222" s="71">
        <f t="shared" si="17"/>
        <v>35439.998999999996</v>
      </c>
      <c r="S222" s="305">
        <f t="shared" si="17"/>
        <v>23639.531</v>
      </c>
      <c r="T222" s="303">
        <f t="shared" si="17"/>
        <v>11800.467999999999</v>
      </c>
      <c r="U222" s="71">
        <f t="shared" si="17"/>
        <v>12867.412</v>
      </c>
      <c r="V222" s="304">
        <f t="shared" si="17"/>
        <v>6210.982</v>
      </c>
      <c r="W222" s="306">
        <f t="shared" si="17"/>
        <v>6656.43</v>
      </c>
      <c r="X222" s="71">
        <f t="shared" si="17"/>
        <v>162387.741</v>
      </c>
      <c r="Y222" s="305">
        <f t="shared" si="17"/>
        <v>84857.27799999998</v>
      </c>
      <c r="Z222" s="303">
        <f t="shared" si="17"/>
        <v>77530.46299999999</v>
      </c>
    </row>
    <row r="223" ht="12.75" thickTop="1"/>
    <row r="224" spans="2:40" ht="39" customHeight="1">
      <c r="B224" s="143"/>
      <c r="C224" s="143"/>
      <c r="D224" s="310"/>
      <c r="E224" s="143"/>
      <c r="F224" s="143"/>
      <c r="G224" s="310"/>
      <c r="H224" s="143"/>
      <c r="I224" s="143"/>
      <c r="J224" s="310"/>
      <c r="K224" s="143"/>
      <c r="L224" s="143"/>
      <c r="M224" s="310"/>
      <c r="N224" s="143"/>
      <c r="O224" s="143"/>
      <c r="P224" s="310"/>
      <c r="Q224" s="143"/>
      <c r="R224" s="143"/>
      <c r="S224" s="310"/>
      <c r="T224" s="143"/>
      <c r="U224" s="143"/>
      <c r="V224" s="310"/>
      <c r="W224" s="143"/>
      <c r="X224" s="311"/>
      <c r="Y224" s="312"/>
      <c r="Z224" s="311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</row>
    <row r="225" spans="10:25" ht="81" customHeight="1">
      <c r="J225" s="144"/>
      <c r="S225" s="144"/>
      <c r="Y225" s="145"/>
    </row>
    <row r="226" ht="56.25" customHeight="1"/>
    <row r="227" ht="69" customHeight="1"/>
    <row r="228" ht="53.25" customHeight="1"/>
    <row r="229" ht="12">
      <c r="B229" s="1" t="s">
        <v>450</v>
      </c>
    </row>
    <row r="230" ht="12">
      <c r="I230" s="313"/>
    </row>
  </sheetData>
  <mergeCells count="13">
    <mergeCell ref="U2:W2"/>
    <mergeCell ref="X2:Z2"/>
    <mergeCell ref="C3:N3"/>
    <mergeCell ref="O3:Z3"/>
    <mergeCell ref="I2:K2"/>
    <mergeCell ref="L2:N2"/>
    <mergeCell ref="O2:Q2"/>
    <mergeCell ref="R2:T2"/>
    <mergeCell ref="K1:N1"/>
    <mergeCell ref="A2:A4"/>
    <mergeCell ref="B2:B4"/>
    <mergeCell ref="C2:E2"/>
    <mergeCell ref="F2:H2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 Rady</cp:lastModifiedBy>
  <cp:lastPrinted>2010-04-28T07:56:04Z</cp:lastPrinted>
  <dcterms:created xsi:type="dcterms:W3CDTF">1997-02-26T13:46:56Z</dcterms:created>
  <dcterms:modified xsi:type="dcterms:W3CDTF">2010-04-28T08:07:56Z</dcterms:modified>
  <cp:category/>
  <cp:version/>
  <cp:contentType/>
  <cp:contentStatus/>
</cp:coreProperties>
</file>