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0740" windowHeight="6210" tabRatio="601" firstSheet="2" activeTab="2"/>
  </bookViews>
  <sheets>
    <sheet name="21.06.2000" sheetId="1" r:id="rId1"/>
    <sheet name="04.2001" sheetId="2" r:id="rId2"/>
    <sheet name="Rada 12.2002" sheetId="3" r:id="rId3"/>
  </sheets>
  <definedNames>
    <definedName name="_xlnm.Print_Area" localSheetId="2">'Rada 12.2002'!$A$1:$H$107</definedName>
    <definedName name="_xlnm.Print_Titles" localSheetId="1">'04.2001'!$7:$8</definedName>
    <definedName name="_xlnm.Print_Titles" localSheetId="2">'Rada 12.2002'!$8:$9</definedName>
  </definedNames>
  <calcPr fullCalcOnLoad="1"/>
</workbook>
</file>

<file path=xl/sharedStrings.xml><?xml version="1.0" encoding="utf-8"?>
<sst xmlns="http://schemas.openxmlformats.org/spreadsheetml/2006/main" count="385" uniqueCount="149">
  <si>
    <t>Dział</t>
  </si>
  <si>
    <t>Rozdział</t>
  </si>
  <si>
    <t>Paragraf</t>
  </si>
  <si>
    <t>07</t>
  </si>
  <si>
    <t>Zwiększenie</t>
  </si>
  <si>
    <t>94</t>
  </si>
  <si>
    <t>OŚWIATA I WYCHOWANIE</t>
  </si>
  <si>
    <t>-</t>
  </si>
  <si>
    <t>OCHRONA ZDROWIA</t>
  </si>
  <si>
    <t>OPIEKA SPOŁECZNA</t>
  </si>
  <si>
    <t>BEZPIECZEŃSTWO PUBLICZNE</t>
  </si>
  <si>
    <t>Zmniejszenie</t>
  </si>
  <si>
    <t>Powiatowe Urzędy Pracy</t>
  </si>
  <si>
    <t>Podróże służbowe krajowe</t>
  </si>
  <si>
    <t>Materiały i wyposażenie</t>
  </si>
  <si>
    <t>Różne opłaty i składki</t>
  </si>
  <si>
    <t>Odpisy na zakładowy fundusz świadczeń socjalnych</t>
  </si>
  <si>
    <t xml:space="preserve">Pozostała działalność </t>
  </si>
  <si>
    <t>Gospodarka gruntami i nieruchomościami</t>
  </si>
  <si>
    <t>Dotacje celowe na zadania bieżące realizowane przez powiat na podstawie porozumień z organami administracji rządowej</t>
  </si>
  <si>
    <t>Świadczenia społeczne</t>
  </si>
  <si>
    <t>Urzędy Wojewódzkie</t>
  </si>
  <si>
    <t>Różne wydatki na rzecz osób fizycznych</t>
  </si>
  <si>
    <t>Komenda Powiatowa Policji</t>
  </si>
  <si>
    <t>Komenda Powiatowa Państwowej Straży Pożarnej</t>
  </si>
  <si>
    <t>Składki na ubezpieczenie zdrowotne oraz świadczenia dla osób nie objętych obowiązkiem ubezpieczenia zdrowotnego</t>
  </si>
  <si>
    <t xml:space="preserve">Powiatowe Centra Pomocy Rodzinie </t>
  </si>
  <si>
    <t xml:space="preserve">Rodziny zastępcze i własne </t>
  </si>
  <si>
    <r>
      <t xml:space="preserve">                     Załącznik Nr </t>
    </r>
    <r>
      <rPr>
        <b/>
        <sz val="10"/>
        <rFont val="Arial CE"/>
        <family val="2"/>
      </rPr>
      <t xml:space="preserve">1 </t>
    </r>
    <r>
      <rPr>
        <b/>
        <sz val="8"/>
        <rFont val="Arial CE"/>
        <family val="2"/>
      </rPr>
      <t xml:space="preserve">do Uchwały Nr </t>
    </r>
    <r>
      <rPr>
        <sz val="8"/>
        <rFont val="Arial CE"/>
        <family val="2"/>
      </rPr>
      <t>....................</t>
    </r>
  </si>
  <si>
    <t xml:space="preserve">                     z dnia ............................................................     </t>
  </si>
  <si>
    <t>BUDŻET POWIATU IŁAWSKIEGO PO ZMIANACH</t>
  </si>
  <si>
    <t>Budżet po zmianach</t>
  </si>
  <si>
    <t>I. DOCHODY BUDŻETU PRZED ZMIANAMI  -  OGÓŁEM</t>
  </si>
  <si>
    <t>ZMIANY DOCHODÓW BUDŻETOWYCH</t>
  </si>
  <si>
    <t>RAZEM ZMIANY DOCHODÓW</t>
  </si>
  <si>
    <t>DOCHODY BUDŻETU PO ZMIANACH  -  OGÓŁEM</t>
  </si>
  <si>
    <t>II. WYDATKI BUDŻETU PRZED ZMIANAMI  -  OGÓŁEM</t>
  </si>
  <si>
    <t>ZMIANY WYDATKÓW BUDŻETOWYCH</t>
  </si>
  <si>
    <t>Uposażenie funkcjonariuszy</t>
  </si>
  <si>
    <t>Składki na ubezpieczenie społeczne</t>
  </si>
  <si>
    <t>Składki na Fundusz Pracy</t>
  </si>
  <si>
    <t>RAZEM ZMIANY WYDATKÓW</t>
  </si>
  <si>
    <t>WYDATKI BUDŻETU PO ZMIANACH  -  OGÓŁEM</t>
  </si>
  <si>
    <t xml:space="preserve">                     Zarządu Powiatu Iławskiego</t>
  </si>
  <si>
    <t>Budżet przed zmianami</t>
  </si>
  <si>
    <t>Dotacje celowe otrzymywane z budżetu państwa na realizację bieżących zadań własnych powiatu</t>
  </si>
  <si>
    <t>Dotacje celowe z budżetu państwa na zadania bieżące z zakresu administracji rządowej wykonywane przez powiat</t>
  </si>
  <si>
    <t>Odpisy za zakładowy fundusz świadczeń socjalnych</t>
  </si>
  <si>
    <t>Inspekcja Sanitarna</t>
  </si>
  <si>
    <t>Wynagrodzenia osobowe</t>
  </si>
  <si>
    <t>Komendy Powiatowe Policji</t>
  </si>
  <si>
    <t>Wyszczególnienie</t>
  </si>
  <si>
    <t>Dotacje celowe na zadania bieżące realizowane przez powiat na podstawie porozumień między jednostkami samorządu terytorialnego</t>
  </si>
  <si>
    <t>Gimnazja specjalne</t>
  </si>
  <si>
    <t>Pomoce naukowe</t>
  </si>
  <si>
    <t>Zakup sprzętu</t>
  </si>
  <si>
    <t>211</t>
  </si>
  <si>
    <t>020</t>
  </si>
  <si>
    <t>02002</t>
  </si>
  <si>
    <t>GOSPODARKA MIESZKANIOWA</t>
  </si>
  <si>
    <t>Zakup usług pozostałych</t>
  </si>
  <si>
    <t>ADMINISTRACJA PUBLICZNA</t>
  </si>
  <si>
    <t>Zakup materiałów i wyposażenia</t>
  </si>
  <si>
    <t>BEZPIECZEŃSTWO PUBLICZNE I OCHRONA PRZECIWPOŻAROWA</t>
  </si>
  <si>
    <t>Pozostałe należności żołnieży zawodowych i nadterminowych oraz funkcjonariuszy</t>
  </si>
  <si>
    <t>Zakup usług remontowych</t>
  </si>
  <si>
    <t xml:space="preserve">Komendy Powiatowe Państwowej Straży Pożarnej </t>
  </si>
  <si>
    <t>Zakup sprzętu i uzbrojenia</t>
  </si>
  <si>
    <t>Licea i technika zawodowe</t>
  </si>
  <si>
    <t>Składki na ubezpieczenia zdrowotnego oraz świadczenia dla osób nie objętych obowiązkiem ubezpieczenia zdrowotnego</t>
  </si>
  <si>
    <t>Rodziny zastępcze</t>
  </si>
  <si>
    <t>Wynagrodzenia osobowe pracowników</t>
  </si>
  <si>
    <t>Zakup energii</t>
  </si>
  <si>
    <t>Pozostała działalność</t>
  </si>
  <si>
    <t>Dotacje celowe otrzymane z budżetu państwa za zadania bieżące z zakresu administracji rządowej oraz inne zadania zlecone ustawami realizowane przez powiat</t>
  </si>
  <si>
    <t>Dotacje celowe otrzymane z budżetu państwa na realizację bieżących zadań własnych powiatu</t>
  </si>
  <si>
    <t>Dotacje celowe otrzymane z gminy na zadania bieżące realizowane na podstawie porozumień (umów) między jednostkami samorządu terytorialnego</t>
  </si>
  <si>
    <t>Odsetki od nieterminowych wpłat z tytułu podatków i opłat</t>
  </si>
  <si>
    <t>Skłądki na ubezpieczenie zdrowotne</t>
  </si>
  <si>
    <t>Wynagrodzenia osobowe członków korpusu służby cywilnej</t>
  </si>
  <si>
    <t>Dodatkowe wynagrodzenie roczne</t>
  </si>
  <si>
    <t xml:space="preserve">Nagrody roczne dla żołnierzy zawodowych i nadtermin oraz funkcjonariuszy </t>
  </si>
  <si>
    <t>Zakup leków i materiałów medycznych</t>
  </si>
  <si>
    <t>Opłaty na rzecz budżetów j.s.t.</t>
  </si>
  <si>
    <t xml:space="preserve"> </t>
  </si>
  <si>
    <r>
      <t xml:space="preserve">                     Załącznik Nr 1 do Uchwały Nr </t>
    </r>
    <r>
      <rPr>
        <sz val="11"/>
        <rFont val="Arial CE"/>
        <family val="2"/>
      </rPr>
      <t>....................</t>
    </r>
  </si>
  <si>
    <t>853</t>
  </si>
  <si>
    <t>Dotacje celowe otrzymane z budżetu państwa na zadania bieżące z zakresu administracji rządowej oraz inne zadania zlecone ustawami realizowane przez powiat</t>
  </si>
  <si>
    <t>010</t>
  </si>
  <si>
    <t>ROLNICTWO I ŁOWIECTWO</t>
  </si>
  <si>
    <t xml:space="preserve">                     Rady Powiatu Iławskiego</t>
  </si>
  <si>
    <t>02001</t>
  </si>
  <si>
    <t>246</t>
  </si>
  <si>
    <t>758</t>
  </si>
  <si>
    <t>75801</t>
  </si>
  <si>
    <t>RÓŻNE ROZLICZENIA</t>
  </si>
  <si>
    <t>Cześć oświatowa subwencji ogólnej dla jednostek samorządu terytorialnego</t>
  </si>
  <si>
    <t>292</t>
  </si>
  <si>
    <t>Subwencje ogólne z budżetu państwa</t>
  </si>
  <si>
    <t>LEŚNICTWO</t>
  </si>
  <si>
    <t>Gospodarka leśna</t>
  </si>
  <si>
    <t>Środki otrzymane od pozostałych jednostek zaliczanych do sektora finansów publicznych na realizację zadań bieżących jednostek zaliczanych do sektora finnasów publicznych</t>
  </si>
  <si>
    <t>85303</t>
  </si>
  <si>
    <t>OŚRODKI WSPARCIA</t>
  </si>
  <si>
    <t>85302</t>
  </si>
  <si>
    <t>Domy Pomocy Społecznej</t>
  </si>
  <si>
    <t>083</t>
  </si>
  <si>
    <t>084</t>
  </si>
  <si>
    <t>Wpływy z usług</t>
  </si>
  <si>
    <t>Wpływy ze sprzedaży wyrobów i składników majątkowych</t>
  </si>
  <si>
    <t>85333</t>
  </si>
  <si>
    <r>
      <t xml:space="preserve">Powiatowe Urzędy Pracy               </t>
    </r>
    <r>
      <rPr>
        <sz val="10"/>
        <rFont val="Arial CE"/>
        <family val="2"/>
      </rPr>
      <t>(w zadaniach własnych)</t>
    </r>
  </si>
  <si>
    <t>801</t>
  </si>
  <si>
    <t>80102</t>
  </si>
  <si>
    <t>Szkoły podstawowe specjalne</t>
  </si>
  <si>
    <t>80111</t>
  </si>
  <si>
    <t>01021</t>
  </si>
  <si>
    <t>Inspekcja Weterynaryjna</t>
  </si>
  <si>
    <t>754</t>
  </si>
  <si>
    <t>75405</t>
  </si>
  <si>
    <t>75411</t>
  </si>
  <si>
    <t>80130</t>
  </si>
  <si>
    <t>Szkoły zawodowe</t>
  </si>
  <si>
    <t>Składki na ubezpieczenia społeczne</t>
  </si>
  <si>
    <t>Nagrody i wydatki osobowe niezaliczone do wynagrodzeń</t>
  </si>
  <si>
    <t xml:space="preserve">                     z dnia 12 grudnia 2002 roku     </t>
  </si>
  <si>
    <t>854</t>
  </si>
  <si>
    <t>85410</t>
  </si>
  <si>
    <t>80120</t>
  </si>
  <si>
    <t>80142</t>
  </si>
  <si>
    <t>710</t>
  </si>
  <si>
    <t>71015</t>
  </si>
  <si>
    <t>DZIAŁALNOŚĆ USŁUGOWA</t>
  </si>
  <si>
    <t>Nadzór budowlany</t>
  </si>
  <si>
    <t>Licea ogólnokształcące</t>
  </si>
  <si>
    <t>Ośrodki szkolenia, dokształcania i doskonalenia kadr</t>
  </si>
  <si>
    <t>EDUKACYJNA OPIEKA WYCHOWAWCZA</t>
  </si>
  <si>
    <t>Internaty i bursy szkolne</t>
  </si>
  <si>
    <t>Zakup pomocy naukowych, dydaktycznych i książek</t>
  </si>
  <si>
    <t>Wpłaty na Państwowy Fundusz Rehabilitacji Osób Niepełnosprawnych</t>
  </si>
  <si>
    <t>Uposażenie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</si>
  <si>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</si>
  <si>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</si>
  <si>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Zakup sprzętu i uzbojenia</t>
  </si>
  <si>
    <t>Szkolenia członków korpusu służby cywilnej</t>
  </si>
  <si>
    <t>85417</t>
  </si>
  <si>
    <t>Szkolne schroniska młodzieżowe</t>
  </si>
  <si>
    <t>Dotacja podmiotowa z budżetu dla zakładu budżetowego</t>
  </si>
  <si>
    <t>Wydatki na zakupy inwestycyjne jednostek budżetowych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</si>
</sst>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000%"/>
  </numFmts>
  <fonts count="1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  <font>
      <b/>
      <u val="single"/>
      <sz val="16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4" fontId="4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4" fontId="8" fillId="3" borderId="3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4" fontId="0" fillId="2" borderId="8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" fontId="0" fillId="0" borderId="6" xfId="0" applyNumberFormat="1" applyFont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/>
    </xf>
    <xf numFmtId="4" fontId="7" fillId="2" borderId="8" xfId="0" applyNumberFormat="1" applyFont="1" applyFill="1" applyBorder="1" applyAlignment="1">
      <alignment horizontal="right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4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11</xdr:row>
      <xdr:rowOff>209550</xdr:rowOff>
    </xdr:from>
    <xdr:to>
      <xdr:col>4</xdr:col>
      <xdr:colOff>495300</xdr:colOff>
      <xdr:row>11</xdr:row>
      <xdr:rowOff>209550</xdr:rowOff>
    </xdr:to>
    <xdr:sp>
      <xdr:nvSpPr>
        <xdr:cNvPr id="1" name="Line 40"/>
        <xdr:cNvSpPr>
          <a:spLocks/>
        </xdr:cNvSpPr>
      </xdr:nvSpPr>
      <xdr:spPr>
        <a:xfrm>
          <a:off x="4038600" y="2524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28</xdr:row>
      <xdr:rowOff>123825</xdr:rowOff>
    </xdr:from>
    <xdr:to>
      <xdr:col>4</xdr:col>
      <xdr:colOff>457200</xdr:colOff>
      <xdr:row>28</xdr:row>
      <xdr:rowOff>123825</xdr:rowOff>
    </xdr:to>
    <xdr:sp>
      <xdr:nvSpPr>
        <xdr:cNvPr id="2" name="Line 48"/>
        <xdr:cNvSpPr>
          <a:spLocks/>
        </xdr:cNvSpPr>
      </xdr:nvSpPr>
      <xdr:spPr>
        <a:xfrm>
          <a:off x="3990975" y="79629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23</xdr:row>
      <xdr:rowOff>123825</xdr:rowOff>
    </xdr:from>
    <xdr:to>
      <xdr:col>6</xdr:col>
      <xdr:colOff>457200</xdr:colOff>
      <xdr:row>23</xdr:row>
      <xdr:rowOff>123825</xdr:rowOff>
    </xdr:to>
    <xdr:sp>
      <xdr:nvSpPr>
        <xdr:cNvPr id="3" name="Line 49"/>
        <xdr:cNvSpPr>
          <a:spLocks/>
        </xdr:cNvSpPr>
      </xdr:nvSpPr>
      <xdr:spPr>
        <a:xfrm>
          <a:off x="5772150" y="6677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27</xdr:row>
      <xdr:rowOff>123825</xdr:rowOff>
    </xdr:from>
    <xdr:to>
      <xdr:col>6</xdr:col>
      <xdr:colOff>457200</xdr:colOff>
      <xdr:row>27</xdr:row>
      <xdr:rowOff>123825</xdr:rowOff>
    </xdr:to>
    <xdr:sp>
      <xdr:nvSpPr>
        <xdr:cNvPr id="4" name="Line 50"/>
        <xdr:cNvSpPr>
          <a:spLocks/>
        </xdr:cNvSpPr>
      </xdr:nvSpPr>
      <xdr:spPr>
        <a:xfrm>
          <a:off x="5772150" y="77057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28</xdr:row>
      <xdr:rowOff>123825</xdr:rowOff>
    </xdr:from>
    <xdr:to>
      <xdr:col>6</xdr:col>
      <xdr:colOff>457200</xdr:colOff>
      <xdr:row>28</xdr:row>
      <xdr:rowOff>123825</xdr:rowOff>
    </xdr:to>
    <xdr:sp>
      <xdr:nvSpPr>
        <xdr:cNvPr id="5" name="Line 51"/>
        <xdr:cNvSpPr>
          <a:spLocks/>
        </xdr:cNvSpPr>
      </xdr:nvSpPr>
      <xdr:spPr>
        <a:xfrm>
          <a:off x="5772150" y="7962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36</xdr:row>
      <xdr:rowOff>0</xdr:rowOff>
    </xdr:from>
    <xdr:to>
      <xdr:col>5</xdr:col>
      <xdr:colOff>457200</xdr:colOff>
      <xdr:row>36</xdr:row>
      <xdr:rowOff>0</xdr:rowOff>
    </xdr:to>
    <xdr:sp>
      <xdr:nvSpPr>
        <xdr:cNvPr id="6" name="Line 52"/>
        <xdr:cNvSpPr>
          <a:spLocks/>
        </xdr:cNvSpPr>
      </xdr:nvSpPr>
      <xdr:spPr>
        <a:xfrm>
          <a:off x="5010150" y="101536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35</xdr:row>
      <xdr:rowOff>123825</xdr:rowOff>
    </xdr:from>
    <xdr:to>
      <xdr:col>6</xdr:col>
      <xdr:colOff>457200</xdr:colOff>
      <xdr:row>35</xdr:row>
      <xdr:rowOff>123825</xdr:rowOff>
    </xdr:to>
    <xdr:sp>
      <xdr:nvSpPr>
        <xdr:cNvPr id="7" name="Line 53"/>
        <xdr:cNvSpPr>
          <a:spLocks/>
        </xdr:cNvSpPr>
      </xdr:nvSpPr>
      <xdr:spPr>
        <a:xfrm>
          <a:off x="5772150" y="1002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36</xdr:row>
      <xdr:rowOff>123825</xdr:rowOff>
    </xdr:from>
    <xdr:to>
      <xdr:col>6</xdr:col>
      <xdr:colOff>457200</xdr:colOff>
      <xdr:row>36</xdr:row>
      <xdr:rowOff>123825</xdr:rowOff>
    </xdr:to>
    <xdr:sp>
      <xdr:nvSpPr>
        <xdr:cNvPr id="8" name="Line 54"/>
        <xdr:cNvSpPr>
          <a:spLocks/>
        </xdr:cNvSpPr>
      </xdr:nvSpPr>
      <xdr:spPr>
        <a:xfrm>
          <a:off x="5772150" y="10277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123825</xdr:rowOff>
    </xdr:from>
    <xdr:to>
      <xdr:col>6</xdr:col>
      <xdr:colOff>457200</xdr:colOff>
      <xdr:row>37</xdr:row>
      <xdr:rowOff>123825</xdr:rowOff>
    </xdr:to>
    <xdr:sp>
      <xdr:nvSpPr>
        <xdr:cNvPr id="9" name="Line 55"/>
        <xdr:cNvSpPr>
          <a:spLocks/>
        </xdr:cNvSpPr>
      </xdr:nvSpPr>
      <xdr:spPr>
        <a:xfrm>
          <a:off x="5772150" y="105346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38</xdr:row>
      <xdr:rowOff>123825</xdr:rowOff>
    </xdr:from>
    <xdr:to>
      <xdr:col>6</xdr:col>
      <xdr:colOff>457200</xdr:colOff>
      <xdr:row>38</xdr:row>
      <xdr:rowOff>123825</xdr:rowOff>
    </xdr:to>
    <xdr:sp>
      <xdr:nvSpPr>
        <xdr:cNvPr id="10" name="Line 56"/>
        <xdr:cNvSpPr>
          <a:spLocks/>
        </xdr:cNvSpPr>
      </xdr:nvSpPr>
      <xdr:spPr>
        <a:xfrm>
          <a:off x="5772150" y="10791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41</xdr:row>
      <xdr:rowOff>123825</xdr:rowOff>
    </xdr:from>
    <xdr:to>
      <xdr:col>6</xdr:col>
      <xdr:colOff>457200</xdr:colOff>
      <xdr:row>41</xdr:row>
      <xdr:rowOff>123825</xdr:rowOff>
    </xdr:to>
    <xdr:sp>
      <xdr:nvSpPr>
        <xdr:cNvPr id="11" name="Line 57"/>
        <xdr:cNvSpPr>
          <a:spLocks/>
        </xdr:cNvSpPr>
      </xdr:nvSpPr>
      <xdr:spPr>
        <a:xfrm>
          <a:off x="5772150" y="11563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42</xdr:row>
      <xdr:rowOff>123825</xdr:rowOff>
    </xdr:from>
    <xdr:to>
      <xdr:col>6</xdr:col>
      <xdr:colOff>457200</xdr:colOff>
      <xdr:row>42</xdr:row>
      <xdr:rowOff>123825</xdr:rowOff>
    </xdr:to>
    <xdr:sp>
      <xdr:nvSpPr>
        <xdr:cNvPr id="12" name="Line 58"/>
        <xdr:cNvSpPr>
          <a:spLocks/>
        </xdr:cNvSpPr>
      </xdr:nvSpPr>
      <xdr:spPr>
        <a:xfrm>
          <a:off x="5772150" y="11820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43</xdr:row>
      <xdr:rowOff>123825</xdr:rowOff>
    </xdr:from>
    <xdr:to>
      <xdr:col>6</xdr:col>
      <xdr:colOff>457200</xdr:colOff>
      <xdr:row>43</xdr:row>
      <xdr:rowOff>123825</xdr:rowOff>
    </xdr:to>
    <xdr:sp>
      <xdr:nvSpPr>
        <xdr:cNvPr id="13" name="Line 59"/>
        <xdr:cNvSpPr>
          <a:spLocks/>
        </xdr:cNvSpPr>
      </xdr:nvSpPr>
      <xdr:spPr>
        <a:xfrm>
          <a:off x="5772150" y="12077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44</xdr:row>
      <xdr:rowOff>123825</xdr:rowOff>
    </xdr:from>
    <xdr:to>
      <xdr:col>6</xdr:col>
      <xdr:colOff>457200</xdr:colOff>
      <xdr:row>44</xdr:row>
      <xdr:rowOff>123825</xdr:rowOff>
    </xdr:to>
    <xdr:sp>
      <xdr:nvSpPr>
        <xdr:cNvPr id="14" name="Line 60"/>
        <xdr:cNvSpPr>
          <a:spLocks/>
        </xdr:cNvSpPr>
      </xdr:nvSpPr>
      <xdr:spPr>
        <a:xfrm>
          <a:off x="5772150" y="12449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45</xdr:row>
      <xdr:rowOff>123825</xdr:rowOff>
    </xdr:from>
    <xdr:to>
      <xdr:col>6</xdr:col>
      <xdr:colOff>457200</xdr:colOff>
      <xdr:row>45</xdr:row>
      <xdr:rowOff>123825</xdr:rowOff>
    </xdr:to>
    <xdr:sp>
      <xdr:nvSpPr>
        <xdr:cNvPr id="15" name="Line 61"/>
        <xdr:cNvSpPr>
          <a:spLocks/>
        </xdr:cNvSpPr>
      </xdr:nvSpPr>
      <xdr:spPr>
        <a:xfrm>
          <a:off x="5772150" y="12706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381000</xdr:colOff>
      <xdr:row>10</xdr:row>
      <xdr:rowOff>133350</xdr:rowOff>
    </xdr:from>
    <xdr:to>
      <xdr:col>4</xdr:col>
      <xdr:colOff>485775</xdr:colOff>
      <xdr:row>10</xdr:row>
      <xdr:rowOff>133350</xdr:rowOff>
    </xdr:to>
    <xdr:sp>
      <xdr:nvSpPr>
        <xdr:cNvPr id="16" name="Line 63"/>
        <xdr:cNvSpPr>
          <a:spLocks/>
        </xdr:cNvSpPr>
      </xdr:nvSpPr>
      <xdr:spPr>
        <a:xfrm>
          <a:off x="4029075" y="21907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133350</xdr:rowOff>
    </xdr:from>
    <xdr:to>
      <xdr:col>6</xdr:col>
      <xdr:colOff>495300</xdr:colOff>
      <xdr:row>10</xdr:row>
      <xdr:rowOff>133350</xdr:rowOff>
    </xdr:to>
    <xdr:sp>
      <xdr:nvSpPr>
        <xdr:cNvPr id="17" name="Line 64"/>
        <xdr:cNvSpPr>
          <a:spLocks/>
        </xdr:cNvSpPr>
      </xdr:nvSpPr>
      <xdr:spPr>
        <a:xfrm>
          <a:off x="5800725" y="2190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11</xdr:row>
      <xdr:rowOff>133350</xdr:rowOff>
    </xdr:from>
    <xdr:to>
      <xdr:col>6</xdr:col>
      <xdr:colOff>495300</xdr:colOff>
      <xdr:row>11</xdr:row>
      <xdr:rowOff>133350</xdr:rowOff>
    </xdr:to>
    <xdr:sp>
      <xdr:nvSpPr>
        <xdr:cNvPr id="18" name="Line 65"/>
        <xdr:cNvSpPr>
          <a:spLocks/>
        </xdr:cNvSpPr>
      </xdr:nvSpPr>
      <xdr:spPr>
        <a:xfrm>
          <a:off x="5800725" y="2447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133350</xdr:rowOff>
    </xdr:from>
    <xdr:to>
      <xdr:col>6</xdr:col>
      <xdr:colOff>495300</xdr:colOff>
      <xdr:row>12</xdr:row>
      <xdr:rowOff>133350</xdr:rowOff>
    </xdr:to>
    <xdr:sp>
      <xdr:nvSpPr>
        <xdr:cNvPr id="19" name="Line 66"/>
        <xdr:cNvSpPr>
          <a:spLocks/>
        </xdr:cNvSpPr>
      </xdr:nvSpPr>
      <xdr:spPr>
        <a:xfrm>
          <a:off x="5800725" y="2828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13</xdr:row>
      <xdr:rowOff>133350</xdr:rowOff>
    </xdr:from>
    <xdr:to>
      <xdr:col>6</xdr:col>
      <xdr:colOff>495300</xdr:colOff>
      <xdr:row>13</xdr:row>
      <xdr:rowOff>133350</xdr:rowOff>
    </xdr:to>
    <xdr:sp>
      <xdr:nvSpPr>
        <xdr:cNvPr id="20" name="Line 67"/>
        <xdr:cNvSpPr>
          <a:spLocks/>
        </xdr:cNvSpPr>
      </xdr:nvSpPr>
      <xdr:spPr>
        <a:xfrm>
          <a:off x="5800725" y="3209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180975</xdr:rowOff>
    </xdr:from>
    <xdr:to>
      <xdr:col>6</xdr:col>
      <xdr:colOff>447675</xdr:colOff>
      <xdr:row>14</xdr:row>
      <xdr:rowOff>180975</xdr:rowOff>
    </xdr:to>
    <xdr:sp>
      <xdr:nvSpPr>
        <xdr:cNvPr id="21" name="Line 68"/>
        <xdr:cNvSpPr>
          <a:spLocks/>
        </xdr:cNvSpPr>
      </xdr:nvSpPr>
      <xdr:spPr>
        <a:xfrm>
          <a:off x="5762625" y="3638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15</xdr:row>
      <xdr:rowOff>180975</xdr:rowOff>
    </xdr:from>
    <xdr:to>
      <xdr:col>6</xdr:col>
      <xdr:colOff>457200</xdr:colOff>
      <xdr:row>15</xdr:row>
      <xdr:rowOff>180975</xdr:rowOff>
    </xdr:to>
    <xdr:sp>
      <xdr:nvSpPr>
        <xdr:cNvPr id="22" name="Line 69"/>
        <xdr:cNvSpPr>
          <a:spLocks/>
        </xdr:cNvSpPr>
      </xdr:nvSpPr>
      <xdr:spPr>
        <a:xfrm>
          <a:off x="5772150" y="4019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361950</xdr:colOff>
      <xdr:row>16</xdr:row>
      <xdr:rowOff>200025</xdr:rowOff>
    </xdr:from>
    <xdr:to>
      <xdr:col>6</xdr:col>
      <xdr:colOff>466725</xdr:colOff>
      <xdr:row>16</xdr:row>
      <xdr:rowOff>200025</xdr:rowOff>
    </xdr:to>
    <xdr:sp>
      <xdr:nvSpPr>
        <xdr:cNvPr id="23" name="Line 70"/>
        <xdr:cNvSpPr>
          <a:spLocks/>
        </xdr:cNvSpPr>
      </xdr:nvSpPr>
      <xdr:spPr>
        <a:xfrm>
          <a:off x="5781675" y="4419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17</xdr:row>
      <xdr:rowOff>133350</xdr:rowOff>
    </xdr:from>
    <xdr:to>
      <xdr:col>6</xdr:col>
      <xdr:colOff>495300</xdr:colOff>
      <xdr:row>17</xdr:row>
      <xdr:rowOff>133350</xdr:rowOff>
    </xdr:to>
    <xdr:sp>
      <xdr:nvSpPr>
        <xdr:cNvPr id="24" name="Line 71"/>
        <xdr:cNvSpPr>
          <a:spLocks/>
        </xdr:cNvSpPr>
      </xdr:nvSpPr>
      <xdr:spPr>
        <a:xfrm>
          <a:off x="5800725" y="4733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18</xdr:row>
      <xdr:rowOff>133350</xdr:rowOff>
    </xdr:from>
    <xdr:to>
      <xdr:col>6</xdr:col>
      <xdr:colOff>495300</xdr:colOff>
      <xdr:row>18</xdr:row>
      <xdr:rowOff>133350</xdr:rowOff>
    </xdr:to>
    <xdr:sp>
      <xdr:nvSpPr>
        <xdr:cNvPr id="25" name="Line 72"/>
        <xdr:cNvSpPr>
          <a:spLocks/>
        </xdr:cNvSpPr>
      </xdr:nvSpPr>
      <xdr:spPr>
        <a:xfrm>
          <a:off x="5800725" y="5114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24</xdr:row>
      <xdr:rowOff>123825</xdr:rowOff>
    </xdr:from>
    <xdr:to>
      <xdr:col>6</xdr:col>
      <xdr:colOff>457200</xdr:colOff>
      <xdr:row>24</xdr:row>
      <xdr:rowOff>123825</xdr:rowOff>
    </xdr:to>
    <xdr:sp>
      <xdr:nvSpPr>
        <xdr:cNvPr id="26" name="Line 73"/>
        <xdr:cNvSpPr>
          <a:spLocks/>
        </xdr:cNvSpPr>
      </xdr:nvSpPr>
      <xdr:spPr>
        <a:xfrm>
          <a:off x="5772150" y="6934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25</xdr:row>
      <xdr:rowOff>123825</xdr:rowOff>
    </xdr:from>
    <xdr:to>
      <xdr:col>6</xdr:col>
      <xdr:colOff>457200</xdr:colOff>
      <xdr:row>25</xdr:row>
      <xdr:rowOff>123825</xdr:rowOff>
    </xdr:to>
    <xdr:sp>
      <xdr:nvSpPr>
        <xdr:cNvPr id="27" name="Line 74"/>
        <xdr:cNvSpPr>
          <a:spLocks/>
        </xdr:cNvSpPr>
      </xdr:nvSpPr>
      <xdr:spPr>
        <a:xfrm>
          <a:off x="5772150" y="71913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26</xdr:row>
      <xdr:rowOff>123825</xdr:rowOff>
    </xdr:from>
    <xdr:to>
      <xdr:col>6</xdr:col>
      <xdr:colOff>457200</xdr:colOff>
      <xdr:row>26</xdr:row>
      <xdr:rowOff>123825</xdr:rowOff>
    </xdr:to>
    <xdr:sp>
      <xdr:nvSpPr>
        <xdr:cNvPr id="28" name="Line 75"/>
        <xdr:cNvSpPr>
          <a:spLocks/>
        </xdr:cNvSpPr>
      </xdr:nvSpPr>
      <xdr:spPr>
        <a:xfrm>
          <a:off x="5772150" y="7448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26</xdr:row>
      <xdr:rowOff>123825</xdr:rowOff>
    </xdr:from>
    <xdr:to>
      <xdr:col>4</xdr:col>
      <xdr:colOff>457200</xdr:colOff>
      <xdr:row>26</xdr:row>
      <xdr:rowOff>123825</xdr:rowOff>
    </xdr:to>
    <xdr:sp>
      <xdr:nvSpPr>
        <xdr:cNvPr id="29" name="Line 76"/>
        <xdr:cNvSpPr>
          <a:spLocks/>
        </xdr:cNvSpPr>
      </xdr:nvSpPr>
      <xdr:spPr>
        <a:xfrm>
          <a:off x="3990975" y="7448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29</xdr:row>
      <xdr:rowOff>123825</xdr:rowOff>
    </xdr:from>
    <xdr:to>
      <xdr:col>6</xdr:col>
      <xdr:colOff>457200</xdr:colOff>
      <xdr:row>29</xdr:row>
      <xdr:rowOff>123825</xdr:rowOff>
    </xdr:to>
    <xdr:sp>
      <xdr:nvSpPr>
        <xdr:cNvPr id="30" name="Line 77"/>
        <xdr:cNvSpPr>
          <a:spLocks/>
        </xdr:cNvSpPr>
      </xdr:nvSpPr>
      <xdr:spPr>
        <a:xfrm>
          <a:off x="5772150" y="8220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333375</xdr:colOff>
      <xdr:row>30</xdr:row>
      <xdr:rowOff>247650</xdr:rowOff>
    </xdr:from>
    <xdr:to>
      <xdr:col>6</xdr:col>
      <xdr:colOff>438150</xdr:colOff>
      <xdr:row>30</xdr:row>
      <xdr:rowOff>247650</xdr:rowOff>
    </xdr:to>
    <xdr:sp>
      <xdr:nvSpPr>
        <xdr:cNvPr id="31" name="Line 78"/>
        <xdr:cNvSpPr>
          <a:spLocks/>
        </xdr:cNvSpPr>
      </xdr:nvSpPr>
      <xdr:spPr>
        <a:xfrm>
          <a:off x="5753100" y="8601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31</xdr:row>
      <xdr:rowOff>123825</xdr:rowOff>
    </xdr:from>
    <xdr:to>
      <xdr:col>6</xdr:col>
      <xdr:colOff>457200</xdr:colOff>
      <xdr:row>31</xdr:row>
      <xdr:rowOff>123825</xdr:rowOff>
    </xdr:to>
    <xdr:sp>
      <xdr:nvSpPr>
        <xdr:cNvPr id="32" name="Line 79"/>
        <xdr:cNvSpPr>
          <a:spLocks/>
        </xdr:cNvSpPr>
      </xdr:nvSpPr>
      <xdr:spPr>
        <a:xfrm>
          <a:off x="5772150" y="9077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34</xdr:row>
      <xdr:rowOff>123825</xdr:rowOff>
    </xdr:from>
    <xdr:to>
      <xdr:col>6</xdr:col>
      <xdr:colOff>457200</xdr:colOff>
      <xdr:row>34</xdr:row>
      <xdr:rowOff>123825</xdr:rowOff>
    </xdr:to>
    <xdr:sp>
      <xdr:nvSpPr>
        <xdr:cNvPr id="33" name="Line 80"/>
        <xdr:cNvSpPr>
          <a:spLocks/>
        </xdr:cNvSpPr>
      </xdr:nvSpPr>
      <xdr:spPr>
        <a:xfrm>
          <a:off x="5772150" y="976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35</xdr:row>
      <xdr:rowOff>123825</xdr:rowOff>
    </xdr:from>
    <xdr:to>
      <xdr:col>6</xdr:col>
      <xdr:colOff>457200</xdr:colOff>
      <xdr:row>35</xdr:row>
      <xdr:rowOff>123825</xdr:rowOff>
    </xdr:to>
    <xdr:sp>
      <xdr:nvSpPr>
        <xdr:cNvPr id="34" name="Line 81"/>
        <xdr:cNvSpPr>
          <a:spLocks/>
        </xdr:cNvSpPr>
      </xdr:nvSpPr>
      <xdr:spPr>
        <a:xfrm>
          <a:off x="5772150" y="100203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36</xdr:row>
      <xdr:rowOff>123825</xdr:rowOff>
    </xdr:from>
    <xdr:to>
      <xdr:col>6</xdr:col>
      <xdr:colOff>457200</xdr:colOff>
      <xdr:row>36</xdr:row>
      <xdr:rowOff>123825</xdr:rowOff>
    </xdr:to>
    <xdr:sp>
      <xdr:nvSpPr>
        <xdr:cNvPr id="35" name="Line 82"/>
        <xdr:cNvSpPr>
          <a:spLocks/>
        </xdr:cNvSpPr>
      </xdr:nvSpPr>
      <xdr:spPr>
        <a:xfrm>
          <a:off x="5772150" y="10277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123825</xdr:rowOff>
    </xdr:from>
    <xdr:to>
      <xdr:col>6</xdr:col>
      <xdr:colOff>457200</xdr:colOff>
      <xdr:row>37</xdr:row>
      <xdr:rowOff>123825</xdr:rowOff>
    </xdr:to>
    <xdr:sp>
      <xdr:nvSpPr>
        <xdr:cNvPr id="36" name="Line 83"/>
        <xdr:cNvSpPr>
          <a:spLocks/>
        </xdr:cNvSpPr>
      </xdr:nvSpPr>
      <xdr:spPr>
        <a:xfrm>
          <a:off x="5772150" y="105346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38</xdr:row>
      <xdr:rowOff>123825</xdr:rowOff>
    </xdr:from>
    <xdr:to>
      <xdr:col>6</xdr:col>
      <xdr:colOff>457200</xdr:colOff>
      <xdr:row>38</xdr:row>
      <xdr:rowOff>123825</xdr:rowOff>
    </xdr:to>
    <xdr:sp>
      <xdr:nvSpPr>
        <xdr:cNvPr id="37" name="Line 84"/>
        <xdr:cNvSpPr>
          <a:spLocks/>
        </xdr:cNvSpPr>
      </xdr:nvSpPr>
      <xdr:spPr>
        <a:xfrm>
          <a:off x="5772150" y="10791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39</xdr:row>
      <xdr:rowOff>123825</xdr:rowOff>
    </xdr:from>
    <xdr:to>
      <xdr:col>6</xdr:col>
      <xdr:colOff>457200</xdr:colOff>
      <xdr:row>39</xdr:row>
      <xdr:rowOff>123825</xdr:rowOff>
    </xdr:to>
    <xdr:sp>
      <xdr:nvSpPr>
        <xdr:cNvPr id="38" name="Line 85"/>
        <xdr:cNvSpPr>
          <a:spLocks/>
        </xdr:cNvSpPr>
      </xdr:nvSpPr>
      <xdr:spPr>
        <a:xfrm>
          <a:off x="5772150" y="110490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40</xdr:row>
      <xdr:rowOff>123825</xdr:rowOff>
    </xdr:from>
    <xdr:to>
      <xdr:col>6</xdr:col>
      <xdr:colOff>457200</xdr:colOff>
      <xdr:row>40</xdr:row>
      <xdr:rowOff>123825</xdr:rowOff>
    </xdr:to>
    <xdr:sp>
      <xdr:nvSpPr>
        <xdr:cNvPr id="39" name="Line 86"/>
        <xdr:cNvSpPr>
          <a:spLocks/>
        </xdr:cNvSpPr>
      </xdr:nvSpPr>
      <xdr:spPr>
        <a:xfrm>
          <a:off x="5772150" y="11306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41</xdr:row>
      <xdr:rowOff>123825</xdr:rowOff>
    </xdr:from>
    <xdr:to>
      <xdr:col>6</xdr:col>
      <xdr:colOff>457200</xdr:colOff>
      <xdr:row>41</xdr:row>
      <xdr:rowOff>123825</xdr:rowOff>
    </xdr:to>
    <xdr:sp>
      <xdr:nvSpPr>
        <xdr:cNvPr id="40" name="Line 87"/>
        <xdr:cNvSpPr>
          <a:spLocks/>
        </xdr:cNvSpPr>
      </xdr:nvSpPr>
      <xdr:spPr>
        <a:xfrm>
          <a:off x="5772150" y="11563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42</xdr:row>
      <xdr:rowOff>123825</xdr:rowOff>
    </xdr:from>
    <xdr:to>
      <xdr:col>6</xdr:col>
      <xdr:colOff>457200</xdr:colOff>
      <xdr:row>42</xdr:row>
      <xdr:rowOff>123825</xdr:rowOff>
    </xdr:to>
    <xdr:sp>
      <xdr:nvSpPr>
        <xdr:cNvPr id="41" name="Line 88"/>
        <xdr:cNvSpPr>
          <a:spLocks/>
        </xdr:cNvSpPr>
      </xdr:nvSpPr>
      <xdr:spPr>
        <a:xfrm>
          <a:off x="5772150" y="11820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43</xdr:row>
      <xdr:rowOff>123825</xdr:rowOff>
    </xdr:from>
    <xdr:to>
      <xdr:col>6</xdr:col>
      <xdr:colOff>457200</xdr:colOff>
      <xdr:row>43</xdr:row>
      <xdr:rowOff>123825</xdr:rowOff>
    </xdr:to>
    <xdr:sp>
      <xdr:nvSpPr>
        <xdr:cNvPr id="42" name="Line 89"/>
        <xdr:cNvSpPr>
          <a:spLocks/>
        </xdr:cNvSpPr>
      </xdr:nvSpPr>
      <xdr:spPr>
        <a:xfrm>
          <a:off x="5772150" y="12077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44</xdr:row>
      <xdr:rowOff>123825</xdr:rowOff>
    </xdr:from>
    <xdr:to>
      <xdr:col>6</xdr:col>
      <xdr:colOff>457200</xdr:colOff>
      <xdr:row>44</xdr:row>
      <xdr:rowOff>123825</xdr:rowOff>
    </xdr:to>
    <xdr:sp>
      <xdr:nvSpPr>
        <xdr:cNvPr id="43" name="Line 90"/>
        <xdr:cNvSpPr>
          <a:spLocks/>
        </xdr:cNvSpPr>
      </xdr:nvSpPr>
      <xdr:spPr>
        <a:xfrm>
          <a:off x="5772150" y="12449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45</xdr:row>
      <xdr:rowOff>123825</xdr:rowOff>
    </xdr:from>
    <xdr:to>
      <xdr:col>6</xdr:col>
      <xdr:colOff>457200</xdr:colOff>
      <xdr:row>45</xdr:row>
      <xdr:rowOff>123825</xdr:rowOff>
    </xdr:to>
    <xdr:sp>
      <xdr:nvSpPr>
        <xdr:cNvPr id="44" name="Line 91"/>
        <xdr:cNvSpPr>
          <a:spLocks/>
        </xdr:cNvSpPr>
      </xdr:nvSpPr>
      <xdr:spPr>
        <a:xfrm>
          <a:off x="5772150" y="12706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46</xdr:row>
      <xdr:rowOff>123825</xdr:rowOff>
    </xdr:from>
    <xdr:to>
      <xdr:col>6</xdr:col>
      <xdr:colOff>457200</xdr:colOff>
      <xdr:row>46</xdr:row>
      <xdr:rowOff>123825</xdr:rowOff>
    </xdr:to>
    <xdr:sp>
      <xdr:nvSpPr>
        <xdr:cNvPr id="45" name="Line 92"/>
        <xdr:cNvSpPr>
          <a:spLocks/>
        </xdr:cNvSpPr>
      </xdr:nvSpPr>
      <xdr:spPr>
        <a:xfrm>
          <a:off x="5772150" y="12963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47</xdr:row>
      <xdr:rowOff>123825</xdr:rowOff>
    </xdr:from>
    <xdr:to>
      <xdr:col>6</xdr:col>
      <xdr:colOff>457200</xdr:colOff>
      <xdr:row>47</xdr:row>
      <xdr:rowOff>123825</xdr:rowOff>
    </xdr:to>
    <xdr:sp>
      <xdr:nvSpPr>
        <xdr:cNvPr id="46" name="Line 93"/>
        <xdr:cNvSpPr>
          <a:spLocks/>
        </xdr:cNvSpPr>
      </xdr:nvSpPr>
      <xdr:spPr>
        <a:xfrm>
          <a:off x="5772150" y="13277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48</xdr:row>
      <xdr:rowOff>123825</xdr:rowOff>
    </xdr:from>
    <xdr:to>
      <xdr:col>6</xdr:col>
      <xdr:colOff>457200</xdr:colOff>
      <xdr:row>48</xdr:row>
      <xdr:rowOff>123825</xdr:rowOff>
    </xdr:to>
    <xdr:sp>
      <xdr:nvSpPr>
        <xdr:cNvPr id="47" name="Line 94"/>
        <xdr:cNvSpPr>
          <a:spLocks/>
        </xdr:cNvSpPr>
      </xdr:nvSpPr>
      <xdr:spPr>
        <a:xfrm>
          <a:off x="5772150" y="13535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37</xdr:row>
      <xdr:rowOff>0</xdr:rowOff>
    </xdr:from>
    <xdr:to>
      <xdr:col>4</xdr:col>
      <xdr:colOff>457200</xdr:colOff>
      <xdr:row>37</xdr:row>
      <xdr:rowOff>0</xdr:rowOff>
    </xdr:to>
    <xdr:sp>
      <xdr:nvSpPr>
        <xdr:cNvPr id="1" name="Line 2"/>
        <xdr:cNvSpPr>
          <a:spLocks/>
        </xdr:cNvSpPr>
      </xdr:nvSpPr>
      <xdr:spPr>
        <a:xfrm>
          <a:off x="4076700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0</xdr:rowOff>
    </xdr:from>
    <xdr:to>
      <xdr:col>6</xdr:col>
      <xdr:colOff>457200</xdr:colOff>
      <xdr:row>37</xdr:row>
      <xdr:rowOff>0</xdr:rowOff>
    </xdr:to>
    <xdr:sp>
      <xdr:nvSpPr>
        <xdr:cNvPr id="2" name="Line 3"/>
        <xdr:cNvSpPr>
          <a:spLocks/>
        </xdr:cNvSpPr>
      </xdr:nvSpPr>
      <xdr:spPr>
        <a:xfrm>
          <a:off x="6048375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0</xdr:rowOff>
    </xdr:from>
    <xdr:to>
      <xdr:col>6</xdr:col>
      <xdr:colOff>457200</xdr:colOff>
      <xdr:row>37</xdr:row>
      <xdr:rowOff>0</xdr:rowOff>
    </xdr:to>
    <xdr:sp>
      <xdr:nvSpPr>
        <xdr:cNvPr id="3" name="Line 4"/>
        <xdr:cNvSpPr>
          <a:spLocks/>
        </xdr:cNvSpPr>
      </xdr:nvSpPr>
      <xdr:spPr>
        <a:xfrm>
          <a:off x="6048375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0</xdr:rowOff>
    </xdr:from>
    <xdr:to>
      <xdr:col>6</xdr:col>
      <xdr:colOff>457200</xdr:colOff>
      <xdr:row>37</xdr:row>
      <xdr:rowOff>0</xdr:rowOff>
    </xdr:to>
    <xdr:sp>
      <xdr:nvSpPr>
        <xdr:cNvPr id="4" name="Line 5"/>
        <xdr:cNvSpPr>
          <a:spLocks/>
        </xdr:cNvSpPr>
      </xdr:nvSpPr>
      <xdr:spPr>
        <a:xfrm>
          <a:off x="6048375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54</xdr:row>
      <xdr:rowOff>0</xdr:rowOff>
    </xdr:from>
    <xdr:to>
      <xdr:col>5</xdr:col>
      <xdr:colOff>457200</xdr:colOff>
      <xdr:row>54</xdr:row>
      <xdr:rowOff>0</xdr:rowOff>
    </xdr:to>
    <xdr:sp>
      <xdr:nvSpPr>
        <xdr:cNvPr id="5" name="Line 6"/>
        <xdr:cNvSpPr>
          <a:spLocks/>
        </xdr:cNvSpPr>
      </xdr:nvSpPr>
      <xdr:spPr>
        <a:xfrm>
          <a:off x="516255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6" name="Line 7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7" name="Line 8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8" name="Line 9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0</xdr:rowOff>
    </xdr:from>
    <xdr:to>
      <xdr:col>6</xdr:col>
      <xdr:colOff>457200</xdr:colOff>
      <xdr:row>37</xdr:row>
      <xdr:rowOff>0</xdr:rowOff>
    </xdr:to>
    <xdr:sp>
      <xdr:nvSpPr>
        <xdr:cNvPr id="9" name="Line 26"/>
        <xdr:cNvSpPr>
          <a:spLocks/>
        </xdr:cNvSpPr>
      </xdr:nvSpPr>
      <xdr:spPr>
        <a:xfrm>
          <a:off x="6048375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0</xdr:rowOff>
    </xdr:from>
    <xdr:to>
      <xdr:col>6</xdr:col>
      <xdr:colOff>457200</xdr:colOff>
      <xdr:row>37</xdr:row>
      <xdr:rowOff>0</xdr:rowOff>
    </xdr:to>
    <xdr:sp>
      <xdr:nvSpPr>
        <xdr:cNvPr id="10" name="Line 27"/>
        <xdr:cNvSpPr>
          <a:spLocks/>
        </xdr:cNvSpPr>
      </xdr:nvSpPr>
      <xdr:spPr>
        <a:xfrm>
          <a:off x="6048375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37</xdr:row>
      <xdr:rowOff>0</xdr:rowOff>
    </xdr:from>
    <xdr:to>
      <xdr:col>6</xdr:col>
      <xdr:colOff>457200</xdr:colOff>
      <xdr:row>37</xdr:row>
      <xdr:rowOff>0</xdr:rowOff>
    </xdr:to>
    <xdr:sp>
      <xdr:nvSpPr>
        <xdr:cNvPr id="11" name="Line 28"/>
        <xdr:cNvSpPr>
          <a:spLocks/>
        </xdr:cNvSpPr>
      </xdr:nvSpPr>
      <xdr:spPr>
        <a:xfrm>
          <a:off x="6048375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37</xdr:row>
      <xdr:rowOff>0</xdr:rowOff>
    </xdr:from>
    <xdr:to>
      <xdr:col>4</xdr:col>
      <xdr:colOff>457200</xdr:colOff>
      <xdr:row>37</xdr:row>
      <xdr:rowOff>0</xdr:rowOff>
    </xdr:to>
    <xdr:sp>
      <xdr:nvSpPr>
        <xdr:cNvPr id="12" name="Line 29"/>
        <xdr:cNvSpPr>
          <a:spLocks/>
        </xdr:cNvSpPr>
      </xdr:nvSpPr>
      <xdr:spPr>
        <a:xfrm>
          <a:off x="4076700" y="14773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13" name="Line 34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14" name="Line 35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15" name="Line 36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54</xdr:row>
      <xdr:rowOff>0</xdr:rowOff>
    </xdr:from>
    <xdr:to>
      <xdr:col>4</xdr:col>
      <xdr:colOff>457200</xdr:colOff>
      <xdr:row>54</xdr:row>
      <xdr:rowOff>0</xdr:rowOff>
    </xdr:to>
    <xdr:sp>
      <xdr:nvSpPr>
        <xdr:cNvPr id="16" name="Line 64"/>
        <xdr:cNvSpPr>
          <a:spLocks/>
        </xdr:cNvSpPr>
      </xdr:nvSpPr>
      <xdr:spPr>
        <a:xfrm>
          <a:off x="407670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54</xdr:row>
      <xdr:rowOff>0</xdr:rowOff>
    </xdr:from>
    <xdr:to>
      <xdr:col>4</xdr:col>
      <xdr:colOff>457200</xdr:colOff>
      <xdr:row>54</xdr:row>
      <xdr:rowOff>0</xdr:rowOff>
    </xdr:to>
    <xdr:sp>
      <xdr:nvSpPr>
        <xdr:cNvPr id="17" name="Line 65"/>
        <xdr:cNvSpPr>
          <a:spLocks/>
        </xdr:cNvSpPr>
      </xdr:nvSpPr>
      <xdr:spPr>
        <a:xfrm>
          <a:off x="407670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18" name="Line 66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54</xdr:row>
      <xdr:rowOff>0</xdr:rowOff>
    </xdr:from>
    <xdr:to>
      <xdr:col>6</xdr:col>
      <xdr:colOff>457200</xdr:colOff>
      <xdr:row>54</xdr:row>
      <xdr:rowOff>0</xdr:rowOff>
    </xdr:to>
    <xdr:sp>
      <xdr:nvSpPr>
        <xdr:cNvPr id="19" name="Line 67"/>
        <xdr:cNvSpPr>
          <a:spLocks/>
        </xdr:cNvSpPr>
      </xdr:nvSpPr>
      <xdr:spPr>
        <a:xfrm>
          <a:off x="6048375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54</xdr:row>
      <xdr:rowOff>0</xdr:rowOff>
    </xdr:from>
    <xdr:to>
      <xdr:col>5</xdr:col>
      <xdr:colOff>457200</xdr:colOff>
      <xdr:row>54</xdr:row>
      <xdr:rowOff>0</xdr:rowOff>
    </xdr:to>
    <xdr:sp>
      <xdr:nvSpPr>
        <xdr:cNvPr id="20" name="Line 68"/>
        <xdr:cNvSpPr>
          <a:spLocks/>
        </xdr:cNvSpPr>
      </xdr:nvSpPr>
      <xdr:spPr>
        <a:xfrm>
          <a:off x="516255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54</xdr:row>
      <xdr:rowOff>0</xdr:rowOff>
    </xdr:from>
    <xdr:to>
      <xdr:col>5</xdr:col>
      <xdr:colOff>457200</xdr:colOff>
      <xdr:row>54</xdr:row>
      <xdr:rowOff>0</xdr:rowOff>
    </xdr:to>
    <xdr:sp>
      <xdr:nvSpPr>
        <xdr:cNvPr id="21" name="Line 69"/>
        <xdr:cNvSpPr>
          <a:spLocks/>
        </xdr:cNvSpPr>
      </xdr:nvSpPr>
      <xdr:spPr>
        <a:xfrm>
          <a:off x="516255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54</xdr:row>
      <xdr:rowOff>0</xdr:rowOff>
    </xdr:from>
    <xdr:to>
      <xdr:col>5</xdr:col>
      <xdr:colOff>457200</xdr:colOff>
      <xdr:row>54</xdr:row>
      <xdr:rowOff>0</xdr:rowOff>
    </xdr:to>
    <xdr:sp>
      <xdr:nvSpPr>
        <xdr:cNvPr id="22" name="Line 70"/>
        <xdr:cNvSpPr>
          <a:spLocks/>
        </xdr:cNvSpPr>
      </xdr:nvSpPr>
      <xdr:spPr>
        <a:xfrm>
          <a:off x="516255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54</xdr:row>
      <xdr:rowOff>0</xdr:rowOff>
    </xdr:from>
    <xdr:to>
      <xdr:col>5</xdr:col>
      <xdr:colOff>457200</xdr:colOff>
      <xdr:row>54</xdr:row>
      <xdr:rowOff>0</xdr:rowOff>
    </xdr:to>
    <xdr:sp>
      <xdr:nvSpPr>
        <xdr:cNvPr id="23" name="Line 71"/>
        <xdr:cNvSpPr>
          <a:spLocks/>
        </xdr:cNvSpPr>
      </xdr:nvSpPr>
      <xdr:spPr>
        <a:xfrm>
          <a:off x="5162550" y="19535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57</xdr:row>
      <xdr:rowOff>0</xdr:rowOff>
    </xdr:from>
    <xdr:to>
      <xdr:col>5</xdr:col>
      <xdr:colOff>457200</xdr:colOff>
      <xdr:row>57</xdr:row>
      <xdr:rowOff>0</xdr:rowOff>
    </xdr:to>
    <xdr:sp>
      <xdr:nvSpPr>
        <xdr:cNvPr id="24" name="Line 72"/>
        <xdr:cNvSpPr>
          <a:spLocks/>
        </xdr:cNvSpPr>
      </xdr:nvSpPr>
      <xdr:spPr>
        <a:xfrm>
          <a:off x="5162550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25" name="Line 77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26" name="Line 78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27" name="Line 83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28" name="Line 84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29" name="Line 85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0" name="Line 86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1" name="Line 87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2" name="Line 88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3" name="Line 89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4" name="Line 90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5" name="Line 91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6" name="Line 92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7" name="Line 93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8" name="Line 94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39" name="Line 95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0" name="Line 96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1" name="Line 97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2" name="Line 98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3" name="Line 99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4" name="Line 100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5" name="Line 101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6" name="Line 102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7" name="Line 103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57</xdr:row>
      <xdr:rowOff>0</xdr:rowOff>
    </xdr:from>
    <xdr:to>
      <xdr:col>6</xdr:col>
      <xdr:colOff>457200</xdr:colOff>
      <xdr:row>57</xdr:row>
      <xdr:rowOff>0</xdr:rowOff>
    </xdr:to>
    <xdr:sp>
      <xdr:nvSpPr>
        <xdr:cNvPr id="48" name="Line 104"/>
        <xdr:cNvSpPr>
          <a:spLocks/>
        </xdr:cNvSpPr>
      </xdr:nvSpPr>
      <xdr:spPr>
        <a:xfrm>
          <a:off x="6048375" y="20107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31</xdr:row>
      <xdr:rowOff>133350</xdr:rowOff>
    </xdr:from>
    <xdr:to>
      <xdr:col>6</xdr:col>
      <xdr:colOff>371475</xdr:colOff>
      <xdr:row>31</xdr:row>
      <xdr:rowOff>133350</xdr:rowOff>
    </xdr:to>
    <xdr:sp>
      <xdr:nvSpPr>
        <xdr:cNvPr id="49" name="Line 111"/>
        <xdr:cNvSpPr>
          <a:spLocks/>
        </xdr:cNvSpPr>
      </xdr:nvSpPr>
      <xdr:spPr>
        <a:xfrm>
          <a:off x="6000750" y="13649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32</xdr:row>
      <xdr:rowOff>133350</xdr:rowOff>
    </xdr:from>
    <xdr:to>
      <xdr:col>6</xdr:col>
      <xdr:colOff>371475</xdr:colOff>
      <xdr:row>32</xdr:row>
      <xdr:rowOff>133350</xdr:rowOff>
    </xdr:to>
    <xdr:sp>
      <xdr:nvSpPr>
        <xdr:cNvPr id="50" name="Line 112"/>
        <xdr:cNvSpPr>
          <a:spLocks/>
        </xdr:cNvSpPr>
      </xdr:nvSpPr>
      <xdr:spPr>
        <a:xfrm>
          <a:off x="6000750" y="13839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33</xdr:row>
      <xdr:rowOff>133350</xdr:rowOff>
    </xdr:from>
    <xdr:to>
      <xdr:col>6</xdr:col>
      <xdr:colOff>371475</xdr:colOff>
      <xdr:row>33</xdr:row>
      <xdr:rowOff>133350</xdr:rowOff>
    </xdr:to>
    <xdr:sp>
      <xdr:nvSpPr>
        <xdr:cNvPr id="51" name="Line 113"/>
        <xdr:cNvSpPr>
          <a:spLocks/>
        </xdr:cNvSpPr>
      </xdr:nvSpPr>
      <xdr:spPr>
        <a:xfrm>
          <a:off x="6000750" y="14144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34</xdr:row>
      <xdr:rowOff>133350</xdr:rowOff>
    </xdr:from>
    <xdr:to>
      <xdr:col>6</xdr:col>
      <xdr:colOff>371475</xdr:colOff>
      <xdr:row>34</xdr:row>
      <xdr:rowOff>133350</xdr:rowOff>
    </xdr:to>
    <xdr:sp>
      <xdr:nvSpPr>
        <xdr:cNvPr id="52" name="Line 114"/>
        <xdr:cNvSpPr>
          <a:spLocks/>
        </xdr:cNvSpPr>
      </xdr:nvSpPr>
      <xdr:spPr>
        <a:xfrm>
          <a:off x="6000750" y="14335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35</xdr:row>
      <xdr:rowOff>133350</xdr:rowOff>
    </xdr:from>
    <xdr:to>
      <xdr:col>6</xdr:col>
      <xdr:colOff>371475</xdr:colOff>
      <xdr:row>35</xdr:row>
      <xdr:rowOff>133350</xdr:rowOff>
    </xdr:to>
    <xdr:sp>
      <xdr:nvSpPr>
        <xdr:cNvPr id="53" name="Line 115"/>
        <xdr:cNvSpPr>
          <a:spLocks/>
        </xdr:cNvSpPr>
      </xdr:nvSpPr>
      <xdr:spPr>
        <a:xfrm>
          <a:off x="6000750" y="14525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36</xdr:row>
      <xdr:rowOff>133350</xdr:rowOff>
    </xdr:from>
    <xdr:to>
      <xdr:col>6</xdr:col>
      <xdr:colOff>371475</xdr:colOff>
      <xdr:row>36</xdr:row>
      <xdr:rowOff>133350</xdr:rowOff>
    </xdr:to>
    <xdr:sp>
      <xdr:nvSpPr>
        <xdr:cNvPr id="54" name="Line 116"/>
        <xdr:cNvSpPr>
          <a:spLocks/>
        </xdr:cNvSpPr>
      </xdr:nvSpPr>
      <xdr:spPr>
        <a:xfrm>
          <a:off x="6000750" y="14716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39</xdr:row>
      <xdr:rowOff>133350</xdr:rowOff>
    </xdr:from>
    <xdr:to>
      <xdr:col>6</xdr:col>
      <xdr:colOff>371475</xdr:colOff>
      <xdr:row>39</xdr:row>
      <xdr:rowOff>133350</xdr:rowOff>
    </xdr:to>
    <xdr:sp>
      <xdr:nvSpPr>
        <xdr:cNvPr id="55" name="Line 119"/>
        <xdr:cNvSpPr>
          <a:spLocks/>
        </xdr:cNvSpPr>
      </xdr:nvSpPr>
      <xdr:spPr>
        <a:xfrm>
          <a:off x="6000750" y="15401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43</xdr:row>
      <xdr:rowOff>0</xdr:rowOff>
    </xdr:from>
    <xdr:to>
      <xdr:col>6</xdr:col>
      <xdr:colOff>371475</xdr:colOff>
      <xdr:row>43</xdr:row>
      <xdr:rowOff>0</xdr:rowOff>
    </xdr:to>
    <xdr:sp>
      <xdr:nvSpPr>
        <xdr:cNvPr id="56" name="Line 120"/>
        <xdr:cNvSpPr>
          <a:spLocks/>
        </xdr:cNvSpPr>
      </xdr:nvSpPr>
      <xdr:spPr>
        <a:xfrm>
          <a:off x="6000750" y="16554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43</xdr:row>
      <xdr:rowOff>133350</xdr:rowOff>
    </xdr:from>
    <xdr:to>
      <xdr:col>6</xdr:col>
      <xdr:colOff>371475</xdr:colOff>
      <xdr:row>43</xdr:row>
      <xdr:rowOff>133350</xdr:rowOff>
    </xdr:to>
    <xdr:sp>
      <xdr:nvSpPr>
        <xdr:cNvPr id="57" name="Line 121"/>
        <xdr:cNvSpPr>
          <a:spLocks/>
        </xdr:cNvSpPr>
      </xdr:nvSpPr>
      <xdr:spPr>
        <a:xfrm>
          <a:off x="6000750" y="16687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45</xdr:row>
      <xdr:rowOff>133350</xdr:rowOff>
    </xdr:from>
    <xdr:to>
      <xdr:col>6</xdr:col>
      <xdr:colOff>371475</xdr:colOff>
      <xdr:row>45</xdr:row>
      <xdr:rowOff>133350</xdr:rowOff>
    </xdr:to>
    <xdr:sp>
      <xdr:nvSpPr>
        <xdr:cNvPr id="58" name="Line 122"/>
        <xdr:cNvSpPr>
          <a:spLocks/>
        </xdr:cNvSpPr>
      </xdr:nvSpPr>
      <xdr:spPr>
        <a:xfrm>
          <a:off x="6000750" y="17706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48</xdr:row>
      <xdr:rowOff>133350</xdr:rowOff>
    </xdr:from>
    <xdr:to>
      <xdr:col>6</xdr:col>
      <xdr:colOff>371475</xdr:colOff>
      <xdr:row>48</xdr:row>
      <xdr:rowOff>133350</xdr:rowOff>
    </xdr:to>
    <xdr:sp>
      <xdr:nvSpPr>
        <xdr:cNvPr id="59" name="Line 123"/>
        <xdr:cNvSpPr>
          <a:spLocks/>
        </xdr:cNvSpPr>
      </xdr:nvSpPr>
      <xdr:spPr>
        <a:xfrm>
          <a:off x="6000750" y="18411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49</xdr:row>
      <xdr:rowOff>133350</xdr:rowOff>
    </xdr:from>
    <xdr:to>
      <xdr:col>6</xdr:col>
      <xdr:colOff>371475</xdr:colOff>
      <xdr:row>49</xdr:row>
      <xdr:rowOff>133350</xdr:rowOff>
    </xdr:to>
    <xdr:sp>
      <xdr:nvSpPr>
        <xdr:cNvPr id="60" name="Line 124"/>
        <xdr:cNvSpPr>
          <a:spLocks/>
        </xdr:cNvSpPr>
      </xdr:nvSpPr>
      <xdr:spPr>
        <a:xfrm>
          <a:off x="6000750" y="18602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50</xdr:row>
      <xdr:rowOff>133350</xdr:rowOff>
    </xdr:from>
    <xdr:to>
      <xdr:col>6</xdr:col>
      <xdr:colOff>371475</xdr:colOff>
      <xdr:row>50</xdr:row>
      <xdr:rowOff>133350</xdr:rowOff>
    </xdr:to>
    <xdr:sp>
      <xdr:nvSpPr>
        <xdr:cNvPr id="61" name="Line 125"/>
        <xdr:cNvSpPr>
          <a:spLocks/>
        </xdr:cNvSpPr>
      </xdr:nvSpPr>
      <xdr:spPr>
        <a:xfrm>
          <a:off x="6000750" y="18792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52</xdr:row>
      <xdr:rowOff>133350</xdr:rowOff>
    </xdr:from>
    <xdr:to>
      <xdr:col>6</xdr:col>
      <xdr:colOff>371475</xdr:colOff>
      <xdr:row>52</xdr:row>
      <xdr:rowOff>133350</xdr:rowOff>
    </xdr:to>
    <xdr:sp>
      <xdr:nvSpPr>
        <xdr:cNvPr id="62" name="Line 126"/>
        <xdr:cNvSpPr>
          <a:spLocks/>
        </xdr:cNvSpPr>
      </xdr:nvSpPr>
      <xdr:spPr>
        <a:xfrm>
          <a:off x="6000750" y="191738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53</xdr:row>
      <xdr:rowOff>133350</xdr:rowOff>
    </xdr:from>
    <xdr:to>
      <xdr:col>6</xdr:col>
      <xdr:colOff>371475</xdr:colOff>
      <xdr:row>53</xdr:row>
      <xdr:rowOff>133350</xdr:rowOff>
    </xdr:to>
    <xdr:sp>
      <xdr:nvSpPr>
        <xdr:cNvPr id="63" name="Line 127"/>
        <xdr:cNvSpPr>
          <a:spLocks/>
        </xdr:cNvSpPr>
      </xdr:nvSpPr>
      <xdr:spPr>
        <a:xfrm>
          <a:off x="6000750" y="19478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54</xdr:row>
      <xdr:rowOff>133350</xdr:rowOff>
    </xdr:from>
    <xdr:to>
      <xdr:col>6</xdr:col>
      <xdr:colOff>371475</xdr:colOff>
      <xdr:row>54</xdr:row>
      <xdr:rowOff>133350</xdr:rowOff>
    </xdr:to>
    <xdr:sp>
      <xdr:nvSpPr>
        <xdr:cNvPr id="64" name="Line 128"/>
        <xdr:cNvSpPr>
          <a:spLocks/>
        </xdr:cNvSpPr>
      </xdr:nvSpPr>
      <xdr:spPr>
        <a:xfrm>
          <a:off x="6000750" y="19669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55</xdr:row>
      <xdr:rowOff>133350</xdr:rowOff>
    </xdr:from>
    <xdr:to>
      <xdr:col>6</xdr:col>
      <xdr:colOff>371475</xdr:colOff>
      <xdr:row>55</xdr:row>
      <xdr:rowOff>133350</xdr:rowOff>
    </xdr:to>
    <xdr:sp>
      <xdr:nvSpPr>
        <xdr:cNvPr id="65" name="Line 129"/>
        <xdr:cNvSpPr>
          <a:spLocks/>
        </xdr:cNvSpPr>
      </xdr:nvSpPr>
      <xdr:spPr>
        <a:xfrm>
          <a:off x="6000750" y="19859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56</xdr:row>
      <xdr:rowOff>133350</xdr:rowOff>
    </xdr:from>
    <xdr:to>
      <xdr:col>6</xdr:col>
      <xdr:colOff>371475</xdr:colOff>
      <xdr:row>56</xdr:row>
      <xdr:rowOff>133350</xdr:rowOff>
    </xdr:to>
    <xdr:sp>
      <xdr:nvSpPr>
        <xdr:cNvPr id="66" name="Line 130"/>
        <xdr:cNvSpPr>
          <a:spLocks/>
        </xdr:cNvSpPr>
      </xdr:nvSpPr>
      <xdr:spPr>
        <a:xfrm>
          <a:off x="6000750" y="20050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57</xdr:row>
      <xdr:rowOff>133350</xdr:rowOff>
    </xdr:from>
    <xdr:to>
      <xdr:col>6</xdr:col>
      <xdr:colOff>371475</xdr:colOff>
      <xdr:row>57</xdr:row>
      <xdr:rowOff>133350</xdr:rowOff>
    </xdr:to>
    <xdr:sp>
      <xdr:nvSpPr>
        <xdr:cNvPr id="67" name="Line 131"/>
        <xdr:cNvSpPr>
          <a:spLocks/>
        </xdr:cNvSpPr>
      </xdr:nvSpPr>
      <xdr:spPr>
        <a:xfrm>
          <a:off x="6000750" y="20240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58</xdr:row>
      <xdr:rowOff>133350</xdr:rowOff>
    </xdr:from>
    <xdr:to>
      <xdr:col>6</xdr:col>
      <xdr:colOff>371475</xdr:colOff>
      <xdr:row>58</xdr:row>
      <xdr:rowOff>133350</xdr:rowOff>
    </xdr:to>
    <xdr:sp>
      <xdr:nvSpPr>
        <xdr:cNvPr id="68" name="Line 132"/>
        <xdr:cNvSpPr>
          <a:spLocks/>
        </xdr:cNvSpPr>
      </xdr:nvSpPr>
      <xdr:spPr>
        <a:xfrm>
          <a:off x="6000750" y="20431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57</xdr:row>
      <xdr:rowOff>142875</xdr:rowOff>
    </xdr:from>
    <xdr:to>
      <xdr:col>4</xdr:col>
      <xdr:colOff>542925</xdr:colOff>
      <xdr:row>57</xdr:row>
      <xdr:rowOff>142875</xdr:rowOff>
    </xdr:to>
    <xdr:sp>
      <xdr:nvSpPr>
        <xdr:cNvPr id="69" name="Line 133"/>
        <xdr:cNvSpPr>
          <a:spLocks/>
        </xdr:cNvSpPr>
      </xdr:nvSpPr>
      <xdr:spPr>
        <a:xfrm>
          <a:off x="4200525" y="20250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58</xdr:row>
      <xdr:rowOff>133350</xdr:rowOff>
    </xdr:from>
    <xdr:to>
      <xdr:col>4</xdr:col>
      <xdr:colOff>542925</xdr:colOff>
      <xdr:row>58</xdr:row>
      <xdr:rowOff>133350</xdr:rowOff>
    </xdr:to>
    <xdr:sp>
      <xdr:nvSpPr>
        <xdr:cNvPr id="70" name="Line 134"/>
        <xdr:cNvSpPr>
          <a:spLocks/>
        </xdr:cNvSpPr>
      </xdr:nvSpPr>
      <xdr:spPr>
        <a:xfrm>
          <a:off x="4200525" y="20431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62</xdr:row>
      <xdr:rowOff>133350</xdr:rowOff>
    </xdr:from>
    <xdr:to>
      <xdr:col>6</xdr:col>
      <xdr:colOff>371475</xdr:colOff>
      <xdr:row>62</xdr:row>
      <xdr:rowOff>133350</xdr:rowOff>
    </xdr:to>
    <xdr:sp>
      <xdr:nvSpPr>
        <xdr:cNvPr id="71" name="Line 137"/>
        <xdr:cNvSpPr>
          <a:spLocks/>
        </xdr:cNvSpPr>
      </xdr:nvSpPr>
      <xdr:spPr>
        <a:xfrm>
          <a:off x="6000750" y="21888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65</xdr:row>
      <xdr:rowOff>133350</xdr:rowOff>
    </xdr:from>
    <xdr:to>
      <xdr:col>6</xdr:col>
      <xdr:colOff>371475</xdr:colOff>
      <xdr:row>65</xdr:row>
      <xdr:rowOff>133350</xdr:rowOff>
    </xdr:to>
    <xdr:sp>
      <xdr:nvSpPr>
        <xdr:cNvPr id="72" name="Line 138"/>
        <xdr:cNvSpPr>
          <a:spLocks/>
        </xdr:cNvSpPr>
      </xdr:nvSpPr>
      <xdr:spPr>
        <a:xfrm>
          <a:off x="6000750" y="22593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66</xdr:row>
      <xdr:rowOff>133350</xdr:rowOff>
    </xdr:from>
    <xdr:to>
      <xdr:col>6</xdr:col>
      <xdr:colOff>371475</xdr:colOff>
      <xdr:row>66</xdr:row>
      <xdr:rowOff>133350</xdr:rowOff>
    </xdr:to>
    <xdr:sp>
      <xdr:nvSpPr>
        <xdr:cNvPr id="73" name="Line 139"/>
        <xdr:cNvSpPr>
          <a:spLocks/>
        </xdr:cNvSpPr>
      </xdr:nvSpPr>
      <xdr:spPr>
        <a:xfrm>
          <a:off x="6000750" y="22783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67</xdr:row>
      <xdr:rowOff>133350</xdr:rowOff>
    </xdr:from>
    <xdr:to>
      <xdr:col>6</xdr:col>
      <xdr:colOff>371475</xdr:colOff>
      <xdr:row>67</xdr:row>
      <xdr:rowOff>133350</xdr:rowOff>
    </xdr:to>
    <xdr:sp>
      <xdr:nvSpPr>
        <xdr:cNvPr id="74" name="Line 140"/>
        <xdr:cNvSpPr>
          <a:spLocks/>
        </xdr:cNvSpPr>
      </xdr:nvSpPr>
      <xdr:spPr>
        <a:xfrm>
          <a:off x="6000750" y="22974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68</xdr:row>
      <xdr:rowOff>133350</xdr:rowOff>
    </xdr:from>
    <xdr:to>
      <xdr:col>6</xdr:col>
      <xdr:colOff>371475</xdr:colOff>
      <xdr:row>68</xdr:row>
      <xdr:rowOff>133350</xdr:rowOff>
    </xdr:to>
    <xdr:sp>
      <xdr:nvSpPr>
        <xdr:cNvPr id="75" name="Line 141"/>
        <xdr:cNvSpPr>
          <a:spLocks/>
        </xdr:cNvSpPr>
      </xdr:nvSpPr>
      <xdr:spPr>
        <a:xfrm>
          <a:off x="6000750" y="23307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69</xdr:row>
      <xdr:rowOff>133350</xdr:rowOff>
    </xdr:from>
    <xdr:to>
      <xdr:col>6</xdr:col>
      <xdr:colOff>371475</xdr:colOff>
      <xdr:row>69</xdr:row>
      <xdr:rowOff>133350</xdr:rowOff>
    </xdr:to>
    <xdr:sp>
      <xdr:nvSpPr>
        <xdr:cNvPr id="76" name="Line 142"/>
        <xdr:cNvSpPr>
          <a:spLocks/>
        </xdr:cNvSpPr>
      </xdr:nvSpPr>
      <xdr:spPr>
        <a:xfrm>
          <a:off x="6000750" y="23631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70</xdr:row>
      <xdr:rowOff>133350</xdr:rowOff>
    </xdr:from>
    <xdr:to>
      <xdr:col>6</xdr:col>
      <xdr:colOff>371475</xdr:colOff>
      <xdr:row>70</xdr:row>
      <xdr:rowOff>133350</xdr:rowOff>
    </xdr:to>
    <xdr:sp>
      <xdr:nvSpPr>
        <xdr:cNvPr id="77" name="Line 143"/>
        <xdr:cNvSpPr>
          <a:spLocks/>
        </xdr:cNvSpPr>
      </xdr:nvSpPr>
      <xdr:spPr>
        <a:xfrm>
          <a:off x="6000750" y="23955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71</xdr:row>
      <xdr:rowOff>133350</xdr:rowOff>
    </xdr:from>
    <xdr:to>
      <xdr:col>6</xdr:col>
      <xdr:colOff>371475</xdr:colOff>
      <xdr:row>71</xdr:row>
      <xdr:rowOff>133350</xdr:rowOff>
    </xdr:to>
    <xdr:sp>
      <xdr:nvSpPr>
        <xdr:cNvPr id="78" name="Line 144"/>
        <xdr:cNvSpPr>
          <a:spLocks/>
        </xdr:cNvSpPr>
      </xdr:nvSpPr>
      <xdr:spPr>
        <a:xfrm>
          <a:off x="6000750" y="24279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72</xdr:row>
      <xdr:rowOff>133350</xdr:rowOff>
    </xdr:from>
    <xdr:to>
      <xdr:col>6</xdr:col>
      <xdr:colOff>371475</xdr:colOff>
      <xdr:row>72</xdr:row>
      <xdr:rowOff>133350</xdr:rowOff>
    </xdr:to>
    <xdr:sp>
      <xdr:nvSpPr>
        <xdr:cNvPr id="79" name="Line 145"/>
        <xdr:cNvSpPr>
          <a:spLocks/>
        </xdr:cNvSpPr>
      </xdr:nvSpPr>
      <xdr:spPr>
        <a:xfrm>
          <a:off x="6000750" y="24469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73</xdr:row>
      <xdr:rowOff>133350</xdr:rowOff>
    </xdr:from>
    <xdr:to>
      <xdr:col>6</xdr:col>
      <xdr:colOff>371475</xdr:colOff>
      <xdr:row>73</xdr:row>
      <xdr:rowOff>133350</xdr:rowOff>
    </xdr:to>
    <xdr:sp>
      <xdr:nvSpPr>
        <xdr:cNvPr id="80" name="Line 146"/>
        <xdr:cNvSpPr>
          <a:spLocks/>
        </xdr:cNvSpPr>
      </xdr:nvSpPr>
      <xdr:spPr>
        <a:xfrm>
          <a:off x="6000750" y="24660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74</xdr:row>
      <xdr:rowOff>133350</xdr:rowOff>
    </xdr:from>
    <xdr:to>
      <xdr:col>6</xdr:col>
      <xdr:colOff>371475</xdr:colOff>
      <xdr:row>74</xdr:row>
      <xdr:rowOff>133350</xdr:rowOff>
    </xdr:to>
    <xdr:sp>
      <xdr:nvSpPr>
        <xdr:cNvPr id="81" name="Line 147"/>
        <xdr:cNvSpPr>
          <a:spLocks/>
        </xdr:cNvSpPr>
      </xdr:nvSpPr>
      <xdr:spPr>
        <a:xfrm>
          <a:off x="6000750" y="24850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75</xdr:row>
      <xdr:rowOff>133350</xdr:rowOff>
    </xdr:from>
    <xdr:to>
      <xdr:col>6</xdr:col>
      <xdr:colOff>371475</xdr:colOff>
      <xdr:row>75</xdr:row>
      <xdr:rowOff>133350</xdr:rowOff>
    </xdr:to>
    <xdr:sp>
      <xdr:nvSpPr>
        <xdr:cNvPr id="82" name="Line 148"/>
        <xdr:cNvSpPr>
          <a:spLocks/>
        </xdr:cNvSpPr>
      </xdr:nvSpPr>
      <xdr:spPr>
        <a:xfrm>
          <a:off x="6000750" y="25041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76</xdr:row>
      <xdr:rowOff>133350</xdr:rowOff>
    </xdr:from>
    <xdr:to>
      <xdr:col>5</xdr:col>
      <xdr:colOff>371475</xdr:colOff>
      <xdr:row>76</xdr:row>
      <xdr:rowOff>133350</xdr:rowOff>
    </xdr:to>
    <xdr:sp>
      <xdr:nvSpPr>
        <xdr:cNvPr id="83" name="Line 149"/>
        <xdr:cNvSpPr>
          <a:spLocks/>
        </xdr:cNvSpPr>
      </xdr:nvSpPr>
      <xdr:spPr>
        <a:xfrm>
          <a:off x="5114925" y="25365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77</xdr:row>
      <xdr:rowOff>133350</xdr:rowOff>
    </xdr:from>
    <xdr:to>
      <xdr:col>5</xdr:col>
      <xdr:colOff>371475</xdr:colOff>
      <xdr:row>77</xdr:row>
      <xdr:rowOff>133350</xdr:rowOff>
    </xdr:to>
    <xdr:sp>
      <xdr:nvSpPr>
        <xdr:cNvPr id="84" name="Line 150"/>
        <xdr:cNvSpPr>
          <a:spLocks/>
        </xdr:cNvSpPr>
      </xdr:nvSpPr>
      <xdr:spPr>
        <a:xfrm>
          <a:off x="5114925" y="25555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78</xdr:row>
      <xdr:rowOff>133350</xdr:rowOff>
    </xdr:from>
    <xdr:to>
      <xdr:col>5</xdr:col>
      <xdr:colOff>371475</xdr:colOff>
      <xdr:row>78</xdr:row>
      <xdr:rowOff>133350</xdr:rowOff>
    </xdr:to>
    <xdr:sp>
      <xdr:nvSpPr>
        <xdr:cNvPr id="85" name="Line 151"/>
        <xdr:cNvSpPr>
          <a:spLocks/>
        </xdr:cNvSpPr>
      </xdr:nvSpPr>
      <xdr:spPr>
        <a:xfrm>
          <a:off x="5114925" y="25879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79</xdr:row>
      <xdr:rowOff>133350</xdr:rowOff>
    </xdr:from>
    <xdr:to>
      <xdr:col>5</xdr:col>
      <xdr:colOff>371475</xdr:colOff>
      <xdr:row>79</xdr:row>
      <xdr:rowOff>133350</xdr:rowOff>
    </xdr:to>
    <xdr:sp>
      <xdr:nvSpPr>
        <xdr:cNvPr id="86" name="Line 152"/>
        <xdr:cNvSpPr>
          <a:spLocks/>
        </xdr:cNvSpPr>
      </xdr:nvSpPr>
      <xdr:spPr>
        <a:xfrm>
          <a:off x="5114925" y="26069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466725</xdr:colOff>
      <xdr:row>80</xdr:row>
      <xdr:rowOff>133350</xdr:rowOff>
    </xdr:from>
    <xdr:to>
      <xdr:col>4</xdr:col>
      <xdr:colOff>533400</xdr:colOff>
      <xdr:row>80</xdr:row>
      <xdr:rowOff>133350</xdr:rowOff>
    </xdr:to>
    <xdr:sp>
      <xdr:nvSpPr>
        <xdr:cNvPr id="87" name="Line 153"/>
        <xdr:cNvSpPr>
          <a:spLocks/>
        </xdr:cNvSpPr>
      </xdr:nvSpPr>
      <xdr:spPr>
        <a:xfrm>
          <a:off x="4191000" y="26260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466725</xdr:colOff>
      <xdr:row>81</xdr:row>
      <xdr:rowOff>133350</xdr:rowOff>
    </xdr:from>
    <xdr:to>
      <xdr:col>4</xdr:col>
      <xdr:colOff>533400</xdr:colOff>
      <xdr:row>81</xdr:row>
      <xdr:rowOff>133350</xdr:rowOff>
    </xdr:to>
    <xdr:sp>
      <xdr:nvSpPr>
        <xdr:cNvPr id="88" name="Line 154"/>
        <xdr:cNvSpPr>
          <a:spLocks/>
        </xdr:cNvSpPr>
      </xdr:nvSpPr>
      <xdr:spPr>
        <a:xfrm>
          <a:off x="4191000" y="2645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80</xdr:row>
      <xdr:rowOff>133350</xdr:rowOff>
    </xdr:from>
    <xdr:to>
      <xdr:col>6</xdr:col>
      <xdr:colOff>371475</xdr:colOff>
      <xdr:row>80</xdr:row>
      <xdr:rowOff>133350</xdr:rowOff>
    </xdr:to>
    <xdr:sp>
      <xdr:nvSpPr>
        <xdr:cNvPr id="89" name="Line 155"/>
        <xdr:cNvSpPr>
          <a:spLocks/>
        </xdr:cNvSpPr>
      </xdr:nvSpPr>
      <xdr:spPr>
        <a:xfrm>
          <a:off x="6000750" y="26260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81</xdr:row>
      <xdr:rowOff>133350</xdr:rowOff>
    </xdr:from>
    <xdr:to>
      <xdr:col>6</xdr:col>
      <xdr:colOff>371475</xdr:colOff>
      <xdr:row>81</xdr:row>
      <xdr:rowOff>133350</xdr:rowOff>
    </xdr:to>
    <xdr:sp>
      <xdr:nvSpPr>
        <xdr:cNvPr id="90" name="Line 156"/>
        <xdr:cNvSpPr>
          <a:spLocks/>
        </xdr:cNvSpPr>
      </xdr:nvSpPr>
      <xdr:spPr>
        <a:xfrm>
          <a:off x="6000750" y="2645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62</xdr:row>
      <xdr:rowOff>104775</xdr:rowOff>
    </xdr:from>
    <xdr:to>
      <xdr:col>4</xdr:col>
      <xdr:colOff>571500</xdr:colOff>
      <xdr:row>62</xdr:row>
      <xdr:rowOff>104775</xdr:rowOff>
    </xdr:to>
    <xdr:sp>
      <xdr:nvSpPr>
        <xdr:cNvPr id="91" name="Line 157"/>
        <xdr:cNvSpPr>
          <a:spLocks/>
        </xdr:cNvSpPr>
      </xdr:nvSpPr>
      <xdr:spPr>
        <a:xfrm>
          <a:off x="4238625" y="21859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63</xdr:row>
      <xdr:rowOff>104775</xdr:rowOff>
    </xdr:from>
    <xdr:to>
      <xdr:col>4</xdr:col>
      <xdr:colOff>571500</xdr:colOff>
      <xdr:row>63</xdr:row>
      <xdr:rowOff>104775</xdr:rowOff>
    </xdr:to>
    <xdr:sp>
      <xdr:nvSpPr>
        <xdr:cNvPr id="92" name="Line 158"/>
        <xdr:cNvSpPr>
          <a:spLocks/>
        </xdr:cNvSpPr>
      </xdr:nvSpPr>
      <xdr:spPr>
        <a:xfrm>
          <a:off x="4238625" y="22050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61</xdr:row>
      <xdr:rowOff>180975</xdr:rowOff>
    </xdr:from>
    <xdr:to>
      <xdr:col>5</xdr:col>
      <xdr:colOff>561975</xdr:colOff>
      <xdr:row>61</xdr:row>
      <xdr:rowOff>180975</xdr:rowOff>
    </xdr:to>
    <xdr:sp>
      <xdr:nvSpPr>
        <xdr:cNvPr id="93" name="Line 159"/>
        <xdr:cNvSpPr>
          <a:spLocks/>
        </xdr:cNvSpPr>
      </xdr:nvSpPr>
      <xdr:spPr>
        <a:xfrm>
          <a:off x="5305425" y="21602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40</xdr:row>
      <xdr:rowOff>133350</xdr:rowOff>
    </xdr:from>
    <xdr:to>
      <xdr:col>5</xdr:col>
      <xdr:colOff>371475</xdr:colOff>
      <xdr:row>40</xdr:row>
      <xdr:rowOff>133350</xdr:rowOff>
    </xdr:to>
    <xdr:sp>
      <xdr:nvSpPr>
        <xdr:cNvPr id="94" name="Line 160"/>
        <xdr:cNvSpPr>
          <a:spLocks/>
        </xdr:cNvSpPr>
      </xdr:nvSpPr>
      <xdr:spPr>
        <a:xfrm>
          <a:off x="5114925" y="15725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41</xdr:row>
      <xdr:rowOff>133350</xdr:rowOff>
    </xdr:from>
    <xdr:to>
      <xdr:col>6</xdr:col>
      <xdr:colOff>371475</xdr:colOff>
      <xdr:row>41</xdr:row>
      <xdr:rowOff>133350</xdr:rowOff>
    </xdr:to>
    <xdr:sp>
      <xdr:nvSpPr>
        <xdr:cNvPr id="95" name="Line 161"/>
        <xdr:cNvSpPr>
          <a:spLocks/>
        </xdr:cNvSpPr>
      </xdr:nvSpPr>
      <xdr:spPr>
        <a:xfrm>
          <a:off x="6000750" y="16049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42</xdr:row>
      <xdr:rowOff>133350</xdr:rowOff>
    </xdr:from>
    <xdr:to>
      <xdr:col>5</xdr:col>
      <xdr:colOff>371475</xdr:colOff>
      <xdr:row>42</xdr:row>
      <xdr:rowOff>133350</xdr:rowOff>
    </xdr:to>
    <xdr:sp>
      <xdr:nvSpPr>
        <xdr:cNvPr id="96" name="Line 162"/>
        <xdr:cNvSpPr>
          <a:spLocks/>
        </xdr:cNvSpPr>
      </xdr:nvSpPr>
      <xdr:spPr>
        <a:xfrm>
          <a:off x="5114925" y="16373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409575</xdr:colOff>
      <xdr:row>43</xdr:row>
      <xdr:rowOff>0</xdr:rowOff>
    </xdr:from>
    <xdr:to>
      <xdr:col>5</xdr:col>
      <xdr:colOff>466725</xdr:colOff>
      <xdr:row>43</xdr:row>
      <xdr:rowOff>0</xdr:rowOff>
    </xdr:to>
    <xdr:sp>
      <xdr:nvSpPr>
        <xdr:cNvPr id="97" name="Line 163"/>
        <xdr:cNvSpPr>
          <a:spLocks/>
        </xdr:cNvSpPr>
      </xdr:nvSpPr>
      <xdr:spPr>
        <a:xfrm>
          <a:off x="5219700" y="16554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44</xdr:row>
      <xdr:rowOff>133350</xdr:rowOff>
    </xdr:from>
    <xdr:to>
      <xdr:col>5</xdr:col>
      <xdr:colOff>371475</xdr:colOff>
      <xdr:row>44</xdr:row>
      <xdr:rowOff>133350</xdr:rowOff>
    </xdr:to>
    <xdr:sp>
      <xdr:nvSpPr>
        <xdr:cNvPr id="98" name="Line 164"/>
        <xdr:cNvSpPr>
          <a:spLocks/>
        </xdr:cNvSpPr>
      </xdr:nvSpPr>
      <xdr:spPr>
        <a:xfrm>
          <a:off x="5114925" y="17173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46</xdr:row>
      <xdr:rowOff>133350</xdr:rowOff>
    </xdr:from>
    <xdr:to>
      <xdr:col>5</xdr:col>
      <xdr:colOff>371475</xdr:colOff>
      <xdr:row>46</xdr:row>
      <xdr:rowOff>133350</xdr:rowOff>
    </xdr:to>
    <xdr:sp>
      <xdr:nvSpPr>
        <xdr:cNvPr id="99" name="Line 165"/>
        <xdr:cNvSpPr>
          <a:spLocks/>
        </xdr:cNvSpPr>
      </xdr:nvSpPr>
      <xdr:spPr>
        <a:xfrm>
          <a:off x="5114925" y="17897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47</xdr:row>
      <xdr:rowOff>133350</xdr:rowOff>
    </xdr:from>
    <xdr:to>
      <xdr:col>6</xdr:col>
      <xdr:colOff>371475</xdr:colOff>
      <xdr:row>47</xdr:row>
      <xdr:rowOff>133350</xdr:rowOff>
    </xdr:to>
    <xdr:sp>
      <xdr:nvSpPr>
        <xdr:cNvPr id="100" name="Line 166"/>
        <xdr:cNvSpPr>
          <a:spLocks/>
        </xdr:cNvSpPr>
      </xdr:nvSpPr>
      <xdr:spPr>
        <a:xfrm>
          <a:off x="6000750" y="18221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51</xdr:row>
      <xdr:rowOff>133350</xdr:rowOff>
    </xdr:from>
    <xdr:to>
      <xdr:col>5</xdr:col>
      <xdr:colOff>371475</xdr:colOff>
      <xdr:row>51</xdr:row>
      <xdr:rowOff>133350</xdr:rowOff>
    </xdr:to>
    <xdr:sp>
      <xdr:nvSpPr>
        <xdr:cNvPr id="101" name="Line 167"/>
        <xdr:cNvSpPr>
          <a:spLocks/>
        </xdr:cNvSpPr>
      </xdr:nvSpPr>
      <xdr:spPr>
        <a:xfrm>
          <a:off x="5114925" y="18983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96</xdr:row>
      <xdr:rowOff>0</xdr:rowOff>
    </xdr:from>
    <xdr:to>
      <xdr:col>4</xdr:col>
      <xdr:colOff>457200</xdr:colOff>
      <xdr:row>96</xdr:row>
      <xdr:rowOff>0</xdr:rowOff>
    </xdr:to>
    <xdr:sp>
      <xdr:nvSpPr>
        <xdr:cNvPr id="1" name="Line 1"/>
        <xdr:cNvSpPr>
          <a:spLocks/>
        </xdr:cNvSpPr>
      </xdr:nvSpPr>
      <xdr:spPr>
        <a:xfrm>
          <a:off x="402907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" name="Line 2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3" name="Line 3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4" name="Line 4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5" name="Line 5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7" name="Line 7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8" name="Line 8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9" name="Line 9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0" name="Line 10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1" name="Line 11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96</xdr:row>
      <xdr:rowOff>0</xdr:rowOff>
    </xdr:from>
    <xdr:to>
      <xdr:col>4</xdr:col>
      <xdr:colOff>457200</xdr:colOff>
      <xdr:row>96</xdr:row>
      <xdr:rowOff>0</xdr:rowOff>
    </xdr:to>
    <xdr:sp>
      <xdr:nvSpPr>
        <xdr:cNvPr id="12" name="Line 12"/>
        <xdr:cNvSpPr>
          <a:spLocks/>
        </xdr:cNvSpPr>
      </xdr:nvSpPr>
      <xdr:spPr>
        <a:xfrm>
          <a:off x="402907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3" name="Line 13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4" name="Line 14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5" name="Line 15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6" name="Line 18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7" name="Line 19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8" name="Line 20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9" name="Line 21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20" name="Line 22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21" name="Line 23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22" name="Line 24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3" name="Line 25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4" name="Line 26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5" name="Line 27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6" name="Line 28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7" name="Line 29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8" name="Line 30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9" name="Line 31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30" name="Line 32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31" name="Line 33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32" name="Line 5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33" name="Line 59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34" name="Line 60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35" name="Line 6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36" name="Line 62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37" name="Line 63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38" name="Line 67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39" name="Line 68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96</xdr:row>
      <xdr:rowOff>0</xdr:rowOff>
    </xdr:from>
    <xdr:to>
      <xdr:col>4</xdr:col>
      <xdr:colOff>542925</xdr:colOff>
      <xdr:row>96</xdr:row>
      <xdr:rowOff>0</xdr:rowOff>
    </xdr:to>
    <xdr:sp>
      <xdr:nvSpPr>
        <xdr:cNvPr id="40" name="Line 69"/>
        <xdr:cNvSpPr>
          <a:spLocks/>
        </xdr:cNvSpPr>
      </xdr:nvSpPr>
      <xdr:spPr>
        <a:xfrm>
          <a:off x="41529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96</xdr:row>
      <xdr:rowOff>0</xdr:rowOff>
    </xdr:from>
    <xdr:to>
      <xdr:col>4</xdr:col>
      <xdr:colOff>542925</xdr:colOff>
      <xdr:row>96</xdr:row>
      <xdr:rowOff>0</xdr:rowOff>
    </xdr:to>
    <xdr:sp>
      <xdr:nvSpPr>
        <xdr:cNvPr id="41" name="Line 70"/>
        <xdr:cNvSpPr>
          <a:spLocks/>
        </xdr:cNvSpPr>
      </xdr:nvSpPr>
      <xdr:spPr>
        <a:xfrm>
          <a:off x="41529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42" name="Line 76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43" name="Line 77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44" name="Line 78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96</xdr:row>
      <xdr:rowOff>0</xdr:rowOff>
    </xdr:from>
    <xdr:to>
      <xdr:col>4</xdr:col>
      <xdr:colOff>581025</xdr:colOff>
      <xdr:row>96</xdr:row>
      <xdr:rowOff>0</xdr:rowOff>
    </xdr:to>
    <xdr:sp>
      <xdr:nvSpPr>
        <xdr:cNvPr id="45" name="Line 92"/>
        <xdr:cNvSpPr>
          <a:spLocks/>
        </xdr:cNvSpPr>
      </xdr:nvSpPr>
      <xdr:spPr>
        <a:xfrm>
          <a:off x="41910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46" name="Line 94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47" name="Line 96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96</xdr:row>
      <xdr:rowOff>0</xdr:rowOff>
    </xdr:from>
    <xdr:to>
      <xdr:col>5</xdr:col>
      <xdr:colOff>466725</xdr:colOff>
      <xdr:row>96</xdr:row>
      <xdr:rowOff>0</xdr:rowOff>
    </xdr:to>
    <xdr:sp>
      <xdr:nvSpPr>
        <xdr:cNvPr id="48" name="Line 97"/>
        <xdr:cNvSpPr>
          <a:spLocks/>
        </xdr:cNvSpPr>
      </xdr:nvSpPr>
      <xdr:spPr>
        <a:xfrm>
          <a:off x="505777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49" name="Line 98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50" name="Line 100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51" name="Line 101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52" name="Line 108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96</xdr:row>
      <xdr:rowOff>0</xdr:rowOff>
    </xdr:from>
    <xdr:to>
      <xdr:col>5</xdr:col>
      <xdr:colOff>466725</xdr:colOff>
      <xdr:row>96</xdr:row>
      <xdr:rowOff>0</xdr:rowOff>
    </xdr:to>
    <xdr:sp>
      <xdr:nvSpPr>
        <xdr:cNvPr id="53" name="Line 109"/>
        <xdr:cNvSpPr>
          <a:spLocks/>
        </xdr:cNvSpPr>
      </xdr:nvSpPr>
      <xdr:spPr>
        <a:xfrm>
          <a:off x="505777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381000</xdr:colOff>
      <xdr:row>96</xdr:row>
      <xdr:rowOff>0</xdr:rowOff>
    </xdr:from>
    <xdr:to>
      <xdr:col>5</xdr:col>
      <xdr:colOff>447675</xdr:colOff>
      <xdr:row>96</xdr:row>
      <xdr:rowOff>0</xdr:rowOff>
    </xdr:to>
    <xdr:sp>
      <xdr:nvSpPr>
        <xdr:cNvPr id="54" name="Line 110"/>
        <xdr:cNvSpPr>
          <a:spLocks/>
        </xdr:cNvSpPr>
      </xdr:nvSpPr>
      <xdr:spPr>
        <a:xfrm>
          <a:off x="50387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55" name="Line 11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56" name="Line 115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57" name="Line 116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58" name="Line 123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59" name="Line 124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60" name="Line 125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61" name="Line 126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62" name="Line 127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63" name="Line 130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64" name="Line 13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65" name="Line 133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66" name="Line 134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96</xdr:row>
      <xdr:rowOff>0</xdr:rowOff>
    </xdr:from>
    <xdr:to>
      <xdr:col>4</xdr:col>
      <xdr:colOff>581025</xdr:colOff>
      <xdr:row>96</xdr:row>
      <xdr:rowOff>0</xdr:rowOff>
    </xdr:to>
    <xdr:sp>
      <xdr:nvSpPr>
        <xdr:cNvPr id="67" name="Line 136"/>
        <xdr:cNvSpPr>
          <a:spLocks/>
        </xdr:cNvSpPr>
      </xdr:nvSpPr>
      <xdr:spPr>
        <a:xfrm>
          <a:off x="41910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68" name="Line 137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69" name="Line 138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70" name="Line 140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71" name="Line 14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72" name="Line 142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96</xdr:row>
      <xdr:rowOff>0</xdr:rowOff>
    </xdr:from>
    <xdr:to>
      <xdr:col>4</xdr:col>
      <xdr:colOff>581025</xdr:colOff>
      <xdr:row>96</xdr:row>
      <xdr:rowOff>0</xdr:rowOff>
    </xdr:to>
    <xdr:sp>
      <xdr:nvSpPr>
        <xdr:cNvPr id="73" name="Line 151"/>
        <xdr:cNvSpPr>
          <a:spLocks/>
        </xdr:cNvSpPr>
      </xdr:nvSpPr>
      <xdr:spPr>
        <a:xfrm>
          <a:off x="41910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74" name="Line 153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75" name="Line 154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96</xdr:row>
      <xdr:rowOff>0</xdr:rowOff>
    </xdr:from>
    <xdr:to>
      <xdr:col>5</xdr:col>
      <xdr:colOff>533400</xdr:colOff>
      <xdr:row>96</xdr:row>
      <xdr:rowOff>0</xdr:rowOff>
    </xdr:to>
    <xdr:sp>
      <xdr:nvSpPr>
        <xdr:cNvPr id="76" name="Line 155"/>
        <xdr:cNvSpPr>
          <a:spLocks/>
        </xdr:cNvSpPr>
      </xdr:nvSpPr>
      <xdr:spPr>
        <a:xfrm>
          <a:off x="512445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77" name="Line 160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78" name="Line 164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79" name="Line 165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80" name="Line 166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81" name="Line 167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82" name="Line 168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83" name="Line 169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84" name="Line 170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85" name="Line 171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86" name="Line 172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87" name="Line 173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88" name="Line 174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89" name="Line 175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90" name="Line 176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91" name="Line 177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92" name="Line 178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93" name="Line 179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94" name="Line 180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95" name="Line 18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96" name="Line 182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97" name="Line 183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96</xdr:row>
      <xdr:rowOff>0</xdr:rowOff>
    </xdr:from>
    <xdr:to>
      <xdr:col>5</xdr:col>
      <xdr:colOff>466725</xdr:colOff>
      <xdr:row>96</xdr:row>
      <xdr:rowOff>0</xdr:rowOff>
    </xdr:to>
    <xdr:sp>
      <xdr:nvSpPr>
        <xdr:cNvPr id="98" name="Line 184"/>
        <xdr:cNvSpPr>
          <a:spLocks/>
        </xdr:cNvSpPr>
      </xdr:nvSpPr>
      <xdr:spPr>
        <a:xfrm>
          <a:off x="505777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99" name="Line 185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00" name="Line 186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01" name="Line 187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28</xdr:row>
      <xdr:rowOff>0</xdr:rowOff>
    </xdr:from>
    <xdr:to>
      <xdr:col>4</xdr:col>
      <xdr:colOff>457200</xdr:colOff>
      <xdr:row>28</xdr:row>
      <xdr:rowOff>0</xdr:rowOff>
    </xdr:to>
    <xdr:sp>
      <xdr:nvSpPr>
        <xdr:cNvPr id="102" name="Line 188"/>
        <xdr:cNvSpPr>
          <a:spLocks/>
        </xdr:cNvSpPr>
      </xdr:nvSpPr>
      <xdr:spPr>
        <a:xfrm>
          <a:off x="4029075" y="7162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28</xdr:row>
      <xdr:rowOff>0</xdr:rowOff>
    </xdr:from>
    <xdr:to>
      <xdr:col>6</xdr:col>
      <xdr:colOff>457200</xdr:colOff>
      <xdr:row>28</xdr:row>
      <xdr:rowOff>0</xdr:rowOff>
    </xdr:to>
    <xdr:sp>
      <xdr:nvSpPr>
        <xdr:cNvPr id="103" name="Line 189"/>
        <xdr:cNvSpPr>
          <a:spLocks/>
        </xdr:cNvSpPr>
      </xdr:nvSpPr>
      <xdr:spPr>
        <a:xfrm>
          <a:off x="5915025" y="7162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28</xdr:row>
      <xdr:rowOff>0</xdr:rowOff>
    </xdr:from>
    <xdr:to>
      <xdr:col>6</xdr:col>
      <xdr:colOff>457200</xdr:colOff>
      <xdr:row>28</xdr:row>
      <xdr:rowOff>0</xdr:rowOff>
    </xdr:to>
    <xdr:sp>
      <xdr:nvSpPr>
        <xdr:cNvPr id="104" name="Line 190"/>
        <xdr:cNvSpPr>
          <a:spLocks/>
        </xdr:cNvSpPr>
      </xdr:nvSpPr>
      <xdr:spPr>
        <a:xfrm>
          <a:off x="5915025" y="7162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28</xdr:row>
      <xdr:rowOff>0</xdr:rowOff>
    </xdr:from>
    <xdr:to>
      <xdr:col>6</xdr:col>
      <xdr:colOff>457200</xdr:colOff>
      <xdr:row>28</xdr:row>
      <xdr:rowOff>0</xdr:rowOff>
    </xdr:to>
    <xdr:sp>
      <xdr:nvSpPr>
        <xdr:cNvPr id="105" name="Line 191"/>
        <xdr:cNvSpPr>
          <a:spLocks/>
        </xdr:cNvSpPr>
      </xdr:nvSpPr>
      <xdr:spPr>
        <a:xfrm>
          <a:off x="5915025" y="7162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28</xdr:row>
      <xdr:rowOff>0</xdr:rowOff>
    </xdr:from>
    <xdr:to>
      <xdr:col>6</xdr:col>
      <xdr:colOff>457200</xdr:colOff>
      <xdr:row>28</xdr:row>
      <xdr:rowOff>0</xdr:rowOff>
    </xdr:to>
    <xdr:sp>
      <xdr:nvSpPr>
        <xdr:cNvPr id="106" name="Line 192"/>
        <xdr:cNvSpPr>
          <a:spLocks/>
        </xdr:cNvSpPr>
      </xdr:nvSpPr>
      <xdr:spPr>
        <a:xfrm>
          <a:off x="5915025" y="7162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28</xdr:row>
      <xdr:rowOff>0</xdr:rowOff>
    </xdr:from>
    <xdr:to>
      <xdr:col>6</xdr:col>
      <xdr:colOff>457200</xdr:colOff>
      <xdr:row>28</xdr:row>
      <xdr:rowOff>0</xdr:rowOff>
    </xdr:to>
    <xdr:sp>
      <xdr:nvSpPr>
        <xdr:cNvPr id="107" name="Line 193"/>
        <xdr:cNvSpPr>
          <a:spLocks/>
        </xdr:cNvSpPr>
      </xdr:nvSpPr>
      <xdr:spPr>
        <a:xfrm>
          <a:off x="5915025" y="7162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28</xdr:row>
      <xdr:rowOff>0</xdr:rowOff>
    </xdr:from>
    <xdr:to>
      <xdr:col>6</xdr:col>
      <xdr:colOff>457200</xdr:colOff>
      <xdr:row>28</xdr:row>
      <xdr:rowOff>0</xdr:rowOff>
    </xdr:to>
    <xdr:sp>
      <xdr:nvSpPr>
        <xdr:cNvPr id="108" name="Line 194"/>
        <xdr:cNvSpPr>
          <a:spLocks/>
        </xdr:cNvSpPr>
      </xdr:nvSpPr>
      <xdr:spPr>
        <a:xfrm>
          <a:off x="5915025" y="7162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28</xdr:row>
      <xdr:rowOff>0</xdr:rowOff>
    </xdr:from>
    <xdr:to>
      <xdr:col>4</xdr:col>
      <xdr:colOff>457200</xdr:colOff>
      <xdr:row>28</xdr:row>
      <xdr:rowOff>0</xdr:rowOff>
    </xdr:to>
    <xdr:sp>
      <xdr:nvSpPr>
        <xdr:cNvPr id="109" name="Line 195"/>
        <xdr:cNvSpPr>
          <a:spLocks/>
        </xdr:cNvSpPr>
      </xdr:nvSpPr>
      <xdr:spPr>
        <a:xfrm>
          <a:off x="4029075" y="71628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0</xdr:rowOff>
    </xdr:to>
    <xdr:sp>
      <xdr:nvSpPr>
        <xdr:cNvPr id="110" name="Line 196"/>
        <xdr:cNvSpPr>
          <a:spLocks/>
        </xdr:cNvSpPr>
      </xdr:nvSpPr>
      <xdr:spPr>
        <a:xfrm>
          <a:off x="5867400" y="7162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0</xdr:rowOff>
    </xdr:to>
    <xdr:sp>
      <xdr:nvSpPr>
        <xdr:cNvPr id="111" name="Line 197"/>
        <xdr:cNvSpPr>
          <a:spLocks/>
        </xdr:cNvSpPr>
      </xdr:nvSpPr>
      <xdr:spPr>
        <a:xfrm>
          <a:off x="5867400" y="7162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28</xdr:row>
      <xdr:rowOff>0</xdr:rowOff>
    </xdr:from>
    <xdr:to>
      <xdr:col>5</xdr:col>
      <xdr:colOff>466725</xdr:colOff>
      <xdr:row>28</xdr:row>
      <xdr:rowOff>0</xdr:rowOff>
    </xdr:to>
    <xdr:sp>
      <xdr:nvSpPr>
        <xdr:cNvPr id="112" name="Line 198"/>
        <xdr:cNvSpPr>
          <a:spLocks/>
        </xdr:cNvSpPr>
      </xdr:nvSpPr>
      <xdr:spPr>
        <a:xfrm>
          <a:off x="5057775" y="7162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28</xdr:row>
      <xdr:rowOff>0</xdr:rowOff>
    </xdr:from>
    <xdr:to>
      <xdr:col>6</xdr:col>
      <xdr:colOff>371475</xdr:colOff>
      <xdr:row>28</xdr:row>
      <xdr:rowOff>0</xdr:rowOff>
    </xdr:to>
    <xdr:sp>
      <xdr:nvSpPr>
        <xdr:cNvPr id="113" name="Line 200"/>
        <xdr:cNvSpPr>
          <a:spLocks/>
        </xdr:cNvSpPr>
      </xdr:nvSpPr>
      <xdr:spPr>
        <a:xfrm>
          <a:off x="5867400" y="7162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14" name="Line 20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15" name="Line 202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16" name="Line 203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17" name="Line 204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18" name="Line 205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19" name="Line 206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20" name="Line 207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21" name="Line 208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22" name="Line 209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23" name="Line 210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24" name="Line 211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25" name="Line 212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26" name="Line 213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27" name="Line 214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28" name="Line 215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29" name="Line 216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96</xdr:row>
      <xdr:rowOff>0</xdr:rowOff>
    </xdr:from>
    <xdr:to>
      <xdr:col>4</xdr:col>
      <xdr:colOff>542925</xdr:colOff>
      <xdr:row>96</xdr:row>
      <xdr:rowOff>0</xdr:rowOff>
    </xdr:to>
    <xdr:sp>
      <xdr:nvSpPr>
        <xdr:cNvPr id="130" name="Line 217"/>
        <xdr:cNvSpPr>
          <a:spLocks/>
        </xdr:cNvSpPr>
      </xdr:nvSpPr>
      <xdr:spPr>
        <a:xfrm>
          <a:off x="41529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96</xdr:row>
      <xdr:rowOff>0</xdr:rowOff>
    </xdr:from>
    <xdr:to>
      <xdr:col>4</xdr:col>
      <xdr:colOff>542925</xdr:colOff>
      <xdr:row>96</xdr:row>
      <xdr:rowOff>0</xdr:rowOff>
    </xdr:to>
    <xdr:sp>
      <xdr:nvSpPr>
        <xdr:cNvPr id="131" name="Line 218"/>
        <xdr:cNvSpPr>
          <a:spLocks/>
        </xdr:cNvSpPr>
      </xdr:nvSpPr>
      <xdr:spPr>
        <a:xfrm>
          <a:off x="41529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32" name="Line 219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33" name="Line 220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34" name="Line 22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35" name="Line 222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36" name="Line 223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37" name="Line 224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38" name="Line 225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39" name="Line 226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40" name="Line 227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41" name="Line 228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42" name="Line 229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96</xdr:row>
      <xdr:rowOff>0</xdr:rowOff>
    </xdr:from>
    <xdr:to>
      <xdr:col>4</xdr:col>
      <xdr:colOff>581025</xdr:colOff>
      <xdr:row>96</xdr:row>
      <xdr:rowOff>0</xdr:rowOff>
    </xdr:to>
    <xdr:sp>
      <xdr:nvSpPr>
        <xdr:cNvPr id="143" name="Line 230"/>
        <xdr:cNvSpPr>
          <a:spLocks/>
        </xdr:cNvSpPr>
      </xdr:nvSpPr>
      <xdr:spPr>
        <a:xfrm>
          <a:off x="41910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96</xdr:row>
      <xdr:rowOff>0</xdr:rowOff>
    </xdr:from>
    <xdr:to>
      <xdr:col>5</xdr:col>
      <xdr:colOff>533400</xdr:colOff>
      <xdr:row>96</xdr:row>
      <xdr:rowOff>0</xdr:rowOff>
    </xdr:to>
    <xdr:sp>
      <xdr:nvSpPr>
        <xdr:cNvPr id="144" name="Line 231"/>
        <xdr:cNvSpPr>
          <a:spLocks/>
        </xdr:cNvSpPr>
      </xdr:nvSpPr>
      <xdr:spPr>
        <a:xfrm>
          <a:off x="512445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45" name="Line 232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46" name="Line 233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47" name="Line 234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48" name="Line 235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49" name="Line 236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50" name="Line 237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51" name="Line 238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52" name="Line 239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53" name="Line 240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54" name="Line 241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55" name="Line 242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56" name="Line 243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57" name="Line 244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58" name="Line 245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59" name="Line 246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60" name="Line 247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61" name="Line 248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62" name="Line 249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63" name="Line 250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64" name="Line 251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65" name="Line 252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66" name="Line 253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67" name="Line 254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68" name="Line 255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69" name="Line 256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70" name="Line 257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71" name="Line 258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172" name="Line 259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73" name="Line 260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74" name="Line 26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96</xdr:row>
      <xdr:rowOff>0</xdr:rowOff>
    </xdr:from>
    <xdr:to>
      <xdr:col>4</xdr:col>
      <xdr:colOff>542925</xdr:colOff>
      <xdr:row>96</xdr:row>
      <xdr:rowOff>0</xdr:rowOff>
    </xdr:to>
    <xdr:sp>
      <xdr:nvSpPr>
        <xdr:cNvPr id="175" name="Line 262"/>
        <xdr:cNvSpPr>
          <a:spLocks/>
        </xdr:cNvSpPr>
      </xdr:nvSpPr>
      <xdr:spPr>
        <a:xfrm>
          <a:off x="41529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96</xdr:row>
      <xdr:rowOff>0</xdr:rowOff>
    </xdr:from>
    <xdr:to>
      <xdr:col>4</xdr:col>
      <xdr:colOff>542925</xdr:colOff>
      <xdr:row>96</xdr:row>
      <xdr:rowOff>0</xdr:rowOff>
    </xdr:to>
    <xdr:sp>
      <xdr:nvSpPr>
        <xdr:cNvPr id="176" name="Line 263"/>
        <xdr:cNvSpPr>
          <a:spLocks/>
        </xdr:cNvSpPr>
      </xdr:nvSpPr>
      <xdr:spPr>
        <a:xfrm>
          <a:off x="41529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77" name="Line 264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78" name="Line 265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79" name="Line 266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80" name="Line 267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81" name="Line 268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82" name="Line 269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83" name="Line 270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84" name="Line 27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185" name="Line 272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86" name="Line 273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87" name="Line 274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96</xdr:row>
      <xdr:rowOff>0</xdr:rowOff>
    </xdr:from>
    <xdr:to>
      <xdr:col>4</xdr:col>
      <xdr:colOff>581025</xdr:colOff>
      <xdr:row>96</xdr:row>
      <xdr:rowOff>0</xdr:rowOff>
    </xdr:to>
    <xdr:sp>
      <xdr:nvSpPr>
        <xdr:cNvPr id="188" name="Line 275"/>
        <xdr:cNvSpPr>
          <a:spLocks/>
        </xdr:cNvSpPr>
      </xdr:nvSpPr>
      <xdr:spPr>
        <a:xfrm>
          <a:off x="41910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96</xdr:row>
      <xdr:rowOff>0</xdr:rowOff>
    </xdr:from>
    <xdr:to>
      <xdr:col>5</xdr:col>
      <xdr:colOff>533400</xdr:colOff>
      <xdr:row>96</xdr:row>
      <xdr:rowOff>0</xdr:rowOff>
    </xdr:to>
    <xdr:sp>
      <xdr:nvSpPr>
        <xdr:cNvPr id="189" name="Line 276"/>
        <xdr:cNvSpPr>
          <a:spLocks/>
        </xdr:cNvSpPr>
      </xdr:nvSpPr>
      <xdr:spPr>
        <a:xfrm>
          <a:off x="512445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90" name="Line 277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91" name="Line 278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92" name="Line 279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93" name="Line 280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94" name="Line 281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95" name="Line 282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96" name="Line 283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97" name="Line 284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198" name="Line 285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199" name="Line 286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00" name="Line 287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01" name="Line 288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02" name="Line 289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03" name="Line 290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04" name="Line 291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05" name="Line 292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06" name="Line 293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07" name="Line 294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96</xdr:row>
      <xdr:rowOff>0</xdr:rowOff>
    </xdr:from>
    <xdr:to>
      <xdr:col>5</xdr:col>
      <xdr:colOff>457200</xdr:colOff>
      <xdr:row>96</xdr:row>
      <xdr:rowOff>0</xdr:rowOff>
    </xdr:to>
    <xdr:sp>
      <xdr:nvSpPr>
        <xdr:cNvPr id="208" name="Line 295"/>
        <xdr:cNvSpPr>
          <a:spLocks/>
        </xdr:cNvSpPr>
      </xdr:nvSpPr>
      <xdr:spPr>
        <a:xfrm>
          <a:off x="5010150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09" name="Line 296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10" name="Line 297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11" name="Line 298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12" name="Line 299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13" name="Line 300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14" name="Line 301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15" name="Line 302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16" name="Line 303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17" name="Line 304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18" name="Line 305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19" name="Line 306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96</xdr:row>
      <xdr:rowOff>0</xdr:rowOff>
    </xdr:from>
    <xdr:to>
      <xdr:col>4</xdr:col>
      <xdr:colOff>542925</xdr:colOff>
      <xdr:row>96</xdr:row>
      <xdr:rowOff>0</xdr:rowOff>
    </xdr:to>
    <xdr:sp>
      <xdr:nvSpPr>
        <xdr:cNvPr id="220" name="Line 307"/>
        <xdr:cNvSpPr>
          <a:spLocks/>
        </xdr:cNvSpPr>
      </xdr:nvSpPr>
      <xdr:spPr>
        <a:xfrm>
          <a:off x="41529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96</xdr:row>
      <xdr:rowOff>0</xdr:rowOff>
    </xdr:from>
    <xdr:to>
      <xdr:col>4</xdr:col>
      <xdr:colOff>542925</xdr:colOff>
      <xdr:row>96</xdr:row>
      <xdr:rowOff>0</xdr:rowOff>
    </xdr:to>
    <xdr:sp>
      <xdr:nvSpPr>
        <xdr:cNvPr id="221" name="Line 308"/>
        <xdr:cNvSpPr>
          <a:spLocks/>
        </xdr:cNvSpPr>
      </xdr:nvSpPr>
      <xdr:spPr>
        <a:xfrm>
          <a:off x="41529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22" name="Line 309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23" name="Line 310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24" name="Line 31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25" name="Line 312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26" name="Line 313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27" name="Line 314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28" name="Line 315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29" name="Line 316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30" name="Line 317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31" name="Line 318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32" name="Line 319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96</xdr:row>
      <xdr:rowOff>0</xdr:rowOff>
    </xdr:from>
    <xdr:to>
      <xdr:col>4</xdr:col>
      <xdr:colOff>581025</xdr:colOff>
      <xdr:row>96</xdr:row>
      <xdr:rowOff>0</xdr:rowOff>
    </xdr:to>
    <xdr:sp>
      <xdr:nvSpPr>
        <xdr:cNvPr id="233" name="Line 320"/>
        <xdr:cNvSpPr>
          <a:spLocks/>
        </xdr:cNvSpPr>
      </xdr:nvSpPr>
      <xdr:spPr>
        <a:xfrm>
          <a:off x="41910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96</xdr:row>
      <xdr:rowOff>0</xdr:rowOff>
    </xdr:from>
    <xdr:to>
      <xdr:col>5</xdr:col>
      <xdr:colOff>533400</xdr:colOff>
      <xdr:row>96</xdr:row>
      <xdr:rowOff>0</xdr:rowOff>
    </xdr:to>
    <xdr:sp>
      <xdr:nvSpPr>
        <xdr:cNvPr id="234" name="Line 321"/>
        <xdr:cNvSpPr>
          <a:spLocks/>
        </xdr:cNvSpPr>
      </xdr:nvSpPr>
      <xdr:spPr>
        <a:xfrm>
          <a:off x="512445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35" name="Line 322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36" name="Line 323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37" name="Line 324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38" name="Line 325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39" name="Line 326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40" name="Line 327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41" name="Line 328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42" name="Line 329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43" name="Line 330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44" name="Line 33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45" name="Line 332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46" name="Line 333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47" name="Line 334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48" name="Line 335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49" name="Line 336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50" name="Line 337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51" name="Line 338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52" name="Line 339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53" name="Line 340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54" name="Line 34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55" name="Line 342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56" name="Line 343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57" name="Line 344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58" name="Line 345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59" name="Line 346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96</xdr:row>
      <xdr:rowOff>0</xdr:rowOff>
    </xdr:from>
    <xdr:to>
      <xdr:col>5</xdr:col>
      <xdr:colOff>371475</xdr:colOff>
      <xdr:row>96</xdr:row>
      <xdr:rowOff>0</xdr:rowOff>
    </xdr:to>
    <xdr:sp>
      <xdr:nvSpPr>
        <xdr:cNvPr id="260" name="Line 347"/>
        <xdr:cNvSpPr>
          <a:spLocks/>
        </xdr:cNvSpPr>
      </xdr:nvSpPr>
      <xdr:spPr>
        <a:xfrm>
          <a:off x="49625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61" name="Line 348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62" name="Line 349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63" name="Line 350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64" name="Line 35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96</xdr:row>
      <xdr:rowOff>0</xdr:rowOff>
    </xdr:from>
    <xdr:to>
      <xdr:col>4</xdr:col>
      <xdr:colOff>457200</xdr:colOff>
      <xdr:row>96</xdr:row>
      <xdr:rowOff>0</xdr:rowOff>
    </xdr:to>
    <xdr:sp>
      <xdr:nvSpPr>
        <xdr:cNvPr id="265" name="Line 352"/>
        <xdr:cNvSpPr>
          <a:spLocks/>
        </xdr:cNvSpPr>
      </xdr:nvSpPr>
      <xdr:spPr>
        <a:xfrm>
          <a:off x="402907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66" name="Line 353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67" name="Line 354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68" name="Line 355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69" name="Line 356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70" name="Line 357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0</xdr:rowOff>
    </xdr:from>
    <xdr:to>
      <xdr:col>6</xdr:col>
      <xdr:colOff>457200</xdr:colOff>
      <xdr:row>96</xdr:row>
      <xdr:rowOff>0</xdr:rowOff>
    </xdr:to>
    <xdr:sp>
      <xdr:nvSpPr>
        <xdr:cNvPr id="271" name="Line 358"/>
        <xdr:cNvSpPr>
          <a:spLocks/>
        </xdr:cNvSpPr>
      </xdr:nvSpPr>
      <xdr:spPr>
        <a:xfrm>
          <a:off x="591502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96</xdr:row>
      <xdr:rowOff>0</xdr:rowOff>
    </xdr:from>
    <xdr:to>
      <xdr:col>4</xdr:col>
      <xdr:colOff>457200</xdr:colOff>
      <xdr:row>96</xdr:row>
      <xdr:rowOff>0</xdr:rowOff>
    </xdr:to>
    <xdr:sp>
      <xdr:nvSpPr>
        <xdr:cNvPr id="272" name="Line 359"/>
        <xdr:cNvSpPr>
          <a:spLocks/>
        </xdr:cNvSpPr>
      </xdr:nvSpPr>
      <xdr:spPr>
        <a:xfrm>
          <a:off x="4029075" y="25193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73" name="Line 360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74" name="Line 361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96</xdr:row>
      <xdr:rowOff>0</xdr:rowOff>
    </xdr:from>
    <xdr:to>
      <xdr:col>5</xdr:col>
      <xdr:colOff>466725</xdr:colOff>
      <xdr:row>96</xdr:row>
      <xdr:rowOff>0</xdr:rowOff>
    </xdr:to>
    <xdr:sp>
      <xdr:nvSpPr>
        <xdr:cNvPr id="275" name="Line 362"/>
        <xdr:cNvSpPr>
          <a:spLocks/>
        </xdr:cNvSpPr>
      </xdr:nvSpPr>
      <xdr:spPr>
        <a:xfrm>
          <a:off x="505777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381000</xdr:colOff>
      <xdr:row>96</xdr:row>
      <xdr:rowOff>0</xdr:rowOff>
    </xdr:from>
    <xdr:to>
      <xdr:col>5</xdr:col>
      <xdr:colOff>447675</xdr:colOff>
      <xdr:row>96</xdr:row>
      <xdr:rowOff>0</xdr:rowOff>
    </xdr:to>
    <xdr:sp>
      <xdr:nvSpPr>
        <xdr:cNvPr id="276" name="Line 363"/>
        <xdr:cNvSpPr>
          <a:spLocks/>
        </xdr:cNvSpPr>
      </xdr:nvSpPr>
      <xdr:spPr>
        <a:xfrm>
          <a:off x="5038725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96</xdr:row>
      <xdr:rowOff>0</xdr:rowOff>
    </xdr:from>
    <xdr:to>
      <xdr:col>6</xdr:col>
      <xdr:colOff>371475</xdr:colOff>
      <xdr:row>96</xdr:row>
      <xdr:rowOff>0</xdr:rowOff>
    </xdr:to>
    <xdr:sp>
      <xdr:nvSpPr>
        <xdr:cNvPr id="277" name="Line 364"/>
        <xdr:cNvSpPr>
          <a:spLocks/>
        </xdr:cNvSpPr>
      </xdr:nvSpPr>
      <xdr:spPr>
        <a:xfrm>
          <a:off x="5867400" y="251936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89</xdr:row>
      <xdr:rowOff>0</xdr:rowOff>
    </xdr:from>
    <xdr:to>
      <xdr:col>4</xdr:col>
      <xdr:colOff>457200</xdr:colOff>
      <xdr:row>89</xdr:row>
      <xdr:rowOff>0</xdr:rowOff>
    </xdr:to>
    <xdr:sp>
      <xdr:nvSpPr>
        <xdr:cNvPr id="278" name="Line 365"/>
        <xdr:cNvSpPr>
          <a:spLocks/>
        </xdr:cNvSpPr>
      </xdr:nvSpPr>
      <xdr:spPr>
        <a:xfrm>
          <a:off x="402907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79" name="Line 366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80" name="Line 367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81" name="Line 368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282" name="Line 369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83" name="Line 370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84" name="Line 371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85" name="Line 372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86" name="Line 373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87" name="Line 374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88" name="Line 375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89</xdr:row>
      <xdr:rowOff>0</xdr:rowOff>
    </xdr:from>
    <xdr:to>
      <xdr:col>4</xdr:col>
      <xdr:colOff>457200</xdr:colOff>
      <xdr:row>89</xdr:row>
      <xdr:rowOff>0</xdr:rowOff>
    </xdr:to>
    <xdr:sp>
      <xdr:nvSpPr>
        <xdr:cNvPr id="289" name="Line 376"/>
        <xdr:cNvSpPr>
          <a:spLocks/>
        </xdr:cNvSpPr>
      </xdr:nvSpPr>
      <xdr:spPr>
        <a:xfrm>
          <a:off x="402907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90" name="Line 377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91" name="Line 378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92" name="Line 379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93" name="Line 380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294" name="Line 381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295" name="Line 382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296" name="Line 383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297" name="Line 384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298" name="Line 385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299" name="Line 386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00" name="Line 387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01" name="Line 388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02" name="Line 389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03" name="Line 390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04" name="Line 391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05" name="Line 392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06" name="Line 393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07" name="Line 394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08" name="Line 395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09" name="Line 39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10" name="Line 397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11" name="Line 398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12" name="Line 399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13" name="Line 400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14" name="Line 401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15" name="Line 402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16" name="Line 403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89</xdr:row>
      <xdr:rowOff>0</xdr:rowOff>
    </xdr:from>
    <xdr:to>
      <xdr:col>4</xdr:col>
      <xdr:colOff>542925</xdr:colOff>
      <xdr:row>89</xdr:row>
      <xdr:rowOff>0</xdr:rowOff>
    </xdr:to>
    <xdr:sp>
      <xdr:nvSpPr>
        <xdr:cNvPr id="317" name="Line 404"/>
        <xdr:cNvSpPr>
          <a:spLocks/>
        </xdr:cNvSpPr>
      </xdr:nvSpPr>
      <xdr:spPr>
        <a:xfrm>
          <a:off x="41529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89</xdr:row>
      <xdr:rowOff>0</xdr:rowOff>
    </xdr:from>
    <xdr:to>
      <xdr:col>4</xdr:col>
      <xdr:colOff>542925</xdr:colOff>
      <xdr:row>89</xdr:row>
      <xdr:rowOff>0</xdr:rowOff>
    </xdr:to>
    <xdr:sp>
      <xdr:nvSpPr>
        <xdr:cNvPr id="318" name="Line 405"/>
        <xdr:cNvSpPr>
          <a:spLocks/>
        </xdr:cNvSpPr>
      </xdr:nvSpPr>
      <xdr:spPr>
        <a:xfrm>
          <a:off x="41529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19" name="Line 40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20" name="Line 407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21" name="Line 408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89</xdr:row>
      <xdr:rowOff>0</xdr:rowOff>
    </xdr:from>
    <xdr:to>
      <xdr:col>4</xdr:col>
      <xdr:colOff>581025</xdr:colOff>
      <xdr:row>89</xdr:row>
      <xdr:rowOff>0</xdr:rowOff>
    </xdr:to>
    <xdr:sp>
      <xdr:nvSpPr>
        <xdr:cNvPr id="322" name="Line 409"/>
        <xdr:cNvSpPr>
          <a:spLocks/>
        </xdr:cNvSpPr>
      </xdr:nvSpPr>
      <xdr:spPr>
        <a:xfrm>
          <a:off x="41910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23" name="Line 410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24" name="Line 411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89</xdr:row>
      <xdr:rowOff>0</xdr:rowOff>
    </xdr:from>
    <xdr:to>
      <xdr:col>5</xdr:col>
      <xdr:colOff>466725</xdr:colOff>
      <xdr:row>89</xdr:row>
      <xdr:rowOff>0</xdr:rowOff>
    </xdr:to>
    <xdr:sp>
      <xdr:nvSpPr>
        <xdr:cNvPr id="325" name="Line 412"/>
        <xdr:cNvSpPr>
          <a:spLocks/>
        </xdr:cNvSpPr>
      </xdr:nvSpPr>
      <xdr:spPr>
        <a:xfrm>
          <a:off x="505777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26" name="Line 413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27" name="Line 414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28" name="Line 415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29" name="Line 41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89</xdr:row>
      <xdr:rowOff>0</xdr:rowOff>
    </xdr:from>
    <xdr:to>
      <xdr:col>5</xdr:col>
      <xdr:colOff>466725</xdr:colOff>
      <xdr:row>89</xdr:row>
      <xdr:rowOff>0</xdr:rowOff>
    </xdr:to>
    <xdr:sp>
      <xdr:nvSpPr>
        <xdr:cNvPr id="330" name="Line 417"/>
        <xdr:cNvSpPr>
          <a:spLocks/>
        </xdr:cNvSpPr>
      </xdr:nvSpPr>
      <xdr:spPr>
        <a:xfrm>
          <a:off x="505777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381000</xdr:colOff>
      <xdr:row>89</xdr:row>
      <xdr:rowOff>0</xdr:rowOff>
    </xdr:from>
    <xdr:to>
      <xdr:col>5</xdr:col>
      <xdr:colOff>447675</xdr:colOff>
      <xdr:row>89</xdr:row>
      <xdr:rowOff>0</xdr:rowOff>
    </xdr:to>
    <xdr:sp>
      <xdr:nvSpPr>
        <xdr:cNvPr id="331" name="Line 418"/>
        <xdr:cNvSpPr>
          <a:spLocks/>
        </xdr:cNvSpPr>
      </xdr:nvSpPr>
      <xdr:spPr>
        <a:xfrm>
          <a:off x="50387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32" name="Line 419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33" name="Line 420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34" name="Line 421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35" name="Line 422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36" name="Line 423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37" name="Line 424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38" name="Line 425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39" name="Line 42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40" name="Line 427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41" name="Line 428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42" name="Line 429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43" name="Line 430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89</xdr:row>
      <xdr:rowOff>0</xdr:rowOff>
    </xdr:from>
    <xdr:to>
      <xdr:col>4</xdr:col>
      <xdr:colOff>581025</xdr:colOff>
      <xdr:row>89</xdr:row>
      <xdr:rowOff>0</xdr:rowOff>
    </xdr:to>
    <xdr:sp>
      <xdr:nvSpPr>
        <xdr:cNvPr id="344" name="Line 431"/>
        <xdr:cNvSpPr>
          <a:spLocks/>
        </xdr:cNvSpPr>
      </xdr:nvSpPr>
      <xdr:spPr>
        <a:xfrm>
          <a:off x="41910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45" name="Line 432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46" name="Line 433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47" name="Line 434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48" name="Line 435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49" name="Line 43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89</xdr:row>
      <xdr:rowOff>0</xdr:rowOff>
    </xdr:from>
    <xdr:to>
      <xdr:col>4</xdr:col>
      <xdr:colOff>581025</xdr:colOff>
      <xdr:row>89</xdr:row>
      <xdr:rowOff>0</xdr:rowOff>
    </xdr:to>
    <xdr:sp>
      <xdr:nvSpPr>
        <xdr:cNvPr id="350" name="Line 437"/>
        <xdr:cNvSpPr>
          <a:spLocks/>
        </xdr:cNvSpPr>
      </xdr:nvSpPr>
      <xdr:spPr>
        <a:xfrm>
          <a:off x="41910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51" name="Line 438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52" name="Line 439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89</xdr:row>
      <xdr:rowOff>0</xdr:rowOff>
    </xdr:from>
    <xdr:to>
      <xdr:col>5</xdr:col>
      <xdr:colOff>533400</xdr:colOff>
      <xdr:row>89</xdr:row>
      <xdr:rowOff>0</xdr:rowOff>
    </xdr:to>
    <xdr:sp>
      <xdr:nvSpPr>
        <xdr:cNvPr id="353" name="Line 440"/>
        <xdr:cNvSpPr>
          <a:spLocks/>
        </xdr:cNvSpPr>
      </xdr:nvSpPr>
      <xdr:spPr>
        <a:xfrm>
          <a:off x="512445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54" name="Line 441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355" name="Line 442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56" name="Line 443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57" name="Line 444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58" name="Line 445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59" name="Line 446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60" name="Line 447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61" name="Line 448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62" name="Line 449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63" name="Line 450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364" name="Line 451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365" name="Line 452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366" name="Line 453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367" name="Line 454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68" name="Line 455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69" name="Line 45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70" name="Line 457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71" name="Line 458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72" name="Line 459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73" name="Line 460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74" name="Line 461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89</xdr:row>
      <xdr:rowOff>0</xdr:rowOff>
    </xdr:from>
    <xdr:to>
      <xdr:col>5</xdr:col>
      <xdr:colOff>466725</xdr:colOff>
      <xdr:row>89</xdr:row>
      <xdr:rowOff>0</xdr:rowOff>
    </xdr:to>
    <xdr:sp>
      <xdr:nvSpPr>
        <xdr:cNvPr id="375" name="Line 462"/>
        <xdr:cNvSpPr>
          <a:spLocks/>
        </xdr:cNvSpPr>
      </xdr:nvSpPr>
      <xdr:spPr>
        <a:xfrm>
          <a:off x="505777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76" name="Line 463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77" name="Line 464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78" name="Line 465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79" name="Line 46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80" name="Line 467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81" name="Line 468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82" name="Line 469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383" name="Line 470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84" name="Line 471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85" name="Line 472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86" name="Line 473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87" name="Line 474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88" name="Line 475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89" name="Line 476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90" name="Line 477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91" name="Line 478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392" name="Line 479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93" name="Line 480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94" name="Line 481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89</xdr:row>
      <xdr:rowOff>0</xdr:rowOff>
    </xdr:from>
    <xdr:to>
      <xdr:col>4</xdr:col>
      <xdr:colOff>542925</xdr:colOff>
      <xdr:row>89</xdr:row>
      <xdr:rowOff>0</xdr:rowOff>
    </xdr:to>
    <xdr:sp>
      <xdr:nvSpPr>
        <xdr:cNvPr id="395" name="Line 482"/>
        <xdr:cNvSpPr>
          <a:spLocks/>
        </xdr:cNvSpPr>
      </xdr:nvSpPr>
      <xdr:spPr>
        <a:xfrm>
          <a:off x="41529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89</xdr:row>
      <xdr:rowOff>0</xdr:rowOff>
    </xdr:from>
    <xdr:to>
      <xdr:col>4</xdr:col>
      <xdr:colOff>542925</xdr:colOff>
      <xdr:row>89</xdr:row>
      <xdr:rowOff>0</xdr:rowOff>
    </xdr:to>
    <xdr:sp>
      <xdr:nvSpPr>
        <xdr:cNvPr id="396" name="Line 483"/>
        <xdr:cNvSpPr>
          <a:spLocks/>
        </xdr:cNvSpPr>
      </xdr:nvSpPr>
      <xdr:spPr>
        <a:xfrm>
          <a:off x="41529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397" name="Line 484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98" name="Line 485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399" name="Line 48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00" name="Line 487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01" name="Line 488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02" name="Line 489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03" name="Line 490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04" name="Line 491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05" name="Line 492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06" name="Line 493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07" name="Line 494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89</xdr:row>
      <xdr:rowOff>0</xdr:rowOff>
    </xdr:from>
    <xdr:to>
      <xdr:col>4</xdr:col>
      <xdr:colOff>581025</xdr:colOff>
      <xdr:row>89</xdr:row>
      <xdr:rowOff>0</xdr:rowOff>
    </xdr:to>
    <xdr:sp>
      <xdr:nvSpPr>
        <xdr:cNvPr id="408" name="Line 495"/>
        <xdr:cNvSpPr>
          <a:spLocks/>
        </xdr:cNvSpPr>
      </xdr:nvSpPr>
      <xdr:spPr>
        <a:xfrm>
          <a:off x="41910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89</xdr:row>
      <xdr:rowOff>0</xdr:rowOff>
    </xdr:from>
    <xdr:to>
      <xdr:col>5</xdr:col>
      <xdr:colOff>533400</xdr:colOff>
      <xdr:row>89</xdr:row>
      <xdr:rowOff>0</xdr:rowOff>
    </xdr:to>
    <xdr:sp>
      <xdr:nvSpPr>
        <xdr:cNvPr id="409" name="Line 496"/>
        <xdr:cNvSpPr>
          <a:spLocks/>
        </xdr:cNvSpPr>
      </xdr:nvSpPr>
      <xdr:spPr>
        <a:xfrm>
          <a:off x="512445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10" name="Line 497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11" name="Line 498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12" name="Line 499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13" name="Line 500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14" name="Line 501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15" name="Line 502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16" name="Line 503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17" name="Line 504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18" name="Line 505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19" name="Line 506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20" name="Line 507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21" name="Line 508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22" name="Line 509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23" name="Line 510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24" name="Line 511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25" name="Line 512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26" name="Line 513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27" name="Line 514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28" name="Line 515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29" name="Line 516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30" name="Line 517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31" name="Line 518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32" name="Line 519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33" name="Line 520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34" name="Line 521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35" name="Line 522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36" name="Line 523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37" name="Line 524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38" name="Line 525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39" name="Line 52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89</xdr:row>
      <xdr:rowOff>0</xdr:rowOff>
    </xdr:from>
    <xdr:to>
      <xdr:col>4</xdr:col>
      <xdr:colOff>542925</xdr:colOff>
      <xdr:row>89</xdr:row>
      <xdr:rowOff>0</xdr:rowOff>
    </xdr:to>
    <xdr:sp>
      <xdr:nvSpPr>
        <xdr:cNvPr id="440" name="Line 527"/>
        <xdr:cNvSpPr>
          <a:spLocks/>
        </xdr:cNvSpPr>
      </xdr:nvSpPr>
      <xdr:spPr>
        <a:xfrm>
          <a:off x="41529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89</xdr:row>
      <xdr:rowOff>0</xdr:rowOff>
    </xdr:from>
    <xdr:to>
      <xdr:col>4</xdr:col>
      <xdr:colOff>542925</xdr:colOff>
      <xdr:row>89</xdr:row>
      <xdr:rowOff>0</xdr:rowOff>
    </xdr:to>
    <xdr:sp>
      <xdr:nvSpPr>
        <xdr:cNvPr id="441" name="Line 528"/>
        <xdr:cNvSpPr>
          <a:spLocks/>
        </xdr:cNvSpPr>
      </xdr:nvSpPr>
      <xdr:spPr>
        <a:xfrm>
          <a:off x="41529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42" name="Line 529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43" name="Line 530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44" name="Line 531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45" name="Line 532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46" name="Line 533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47" name="Line 534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48" name="Line 535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49" name="Line 53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50" name="Line 537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51" name="Line 538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52" name="Line 539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89</xdr:row>
      <xdr:rowOff>0</xdr:rowOff>
    </xdr:from>
    <xdr:to>
      <xdr:col>4</xdr:col>
      <xdr:colOff>581025</xdr:colOff>
      <xdr:row>89</xdr:row>
      <xdr:rowOff>0</xdr:rowOff>
    </xdr:to>
    <xdr:sp>
      <xdr:nvSpPr>
        <xdr:cNvPr id="453" name="Line 540"/>
        <xdr:cNvSpPr>
          <a:spLocks/>
        </xdr:cNvSpPr>
      </xdr:nvSpPr>
      <xdr:spPr>
        <a:xfrm>
          <a:off x="41910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89</xdr:row>
      <xdr:rowOff>0</xdr:rowOff>
    </xdr:from>
    <xdr:to>
      <xdr:col>5</xdr:col>
      <xdr:colOff>533400</xdr:colOff>
      <xdr:row>89</xdr:row>
      <xdr:rowOff>0</xdr:rowOff>
    </xdr:to>
    <xdr:sp>
      <xdr:nvSpPr>
        <xdr:cNvPr id="454" name="Line 541"/>
        <xdr:cNvSpPr>
          <a:spLocks/>
        </xdr:cNvSpPr>
      </xdr:nvSpPr>
      <xdr:spPr>
        <a:xfrm>
          <a:off x="512445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55" name="Line 542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56" name="Line 543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57" name="Line 544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58" name="Line 545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59" name="Line 546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60" name="Line 547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61" name="Line 548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62" name="Line 549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63" name="Line 550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64" name="Line 551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65" name="Line 552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66" name="Line 553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67" name="Line 554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68" name="Line 555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69" name="Line 556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70" name="Line 557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71" name="Line 558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72" name="Line 559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0</xdr:rowOff>
    </xdr:from>
    <xdr:to>
      <xdr:col>5</xdr:col>
      <xdr:colOff>457200</xdr:colOff>
      <xdr:row>89</xdr:row>
      <xdr:rowOff>0</xdr:rowOff>
    </xdr:to>
    <xdr:sp>
      <xdr:nvSpPr>
        <xdr:cNvPr id="473" name="Line 560"/>
        <xdr:cNvSpPr>
          <a:spLocks/>
        </xdr:cNvSpPr>
      </xdr:nvSpPr>
      <xdr:spPr>
        <a:xfrm>
          <a:off x="5010150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74" name="Line 561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75" name="Line 562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76" name="Line 563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77" name="Line 564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78" name="Line 565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79" name="Line 566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80" name="Line 567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81" name="Line 568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482" name="Line 569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83" name="Line 570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84" name="Line 571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89</xdr:row>
      <xdr:rowOff>0</xdr:rowOff>
    </xdr:from>
    <xdr:to>
      <xdr:col>4</xdr:col>
      <xdr:colOff>542925</xdr:colOff>
      <xdr:row>89</xdr:row>
      <xdr:rowOff>0</xdr:rowOff>
    </xdr:to>
    <xdr:sp>
      <xdr:nvSpPr>
        <xdr:cNvPr id="485" name="Line 572"/>
        <xdr:cNvSpPr>
          <a:spLocks/>
        </xdr:cNvSpPr>
      </xdr:nvSpPr>
      <xdr:spPr>
        <a:xfrm>
          <a:off x="41529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89</xdr:row>
      <xdr:rowOff>0</xdr:rowOff>
    </xdr:from>
    <xdr:to>
      <xdr:col>4</xdr:col>
      <xdr:colOff>542925</xdr:colOff>
      <xdr:row>89</xdr:row>
      <xdr:rowOff>0</xdr:rowOff>
    </xdr:to>
    <xdr:sp>
      <xdr:nvSpPr>
        <xdr:cNvPr id="486" name="Line 573"/>
        <xdr:cNvSpPr>
          <a:spLocks/>
        </xdr:cNvSpPr>
      </xdr:nvSpPr>
      <xdr:spPr>
        <a:xfrm>
          <a:off x="41529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87" name="Line 574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88" name="Line 575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89" name="Line 57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90" name="Line 577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91" name="Line 578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92" name="Line 579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93" name="Line 580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94" name="Line 581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495" name="Line 582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96" name="Line 583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497" name="Line 584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89</xdr:row>
      <xdr:rowOff>0</xdr:rowOff>
    </xdr:from>
    <xdr:to>
      <xdr:col>4</xdr:col>
      <xdr:colOff>581025</xdr:colOff>
      <xdr:row>89</xdr:row>
      <xdr:rowOff>0</xdr:rowOff>
    </xdr:to>
    <xdr:sp>
      <xdr:nvSpPr>
        <xdr:cNvPr id="498" name="Line 585"/>
        <xdr:cNvSpPr>
          <a:spLocks/>
        </xdr:cNvSpPr>
      </xdr:nvSpPr>
      <xdr:spPr>
        <a:xfrm>
          <a:off x="41910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89</xdr:row>
      <xdr:rowOff>0</xdr:rowOff>
    </xdr:from>
    <xdr:to>
      <xdr:col>5</xdr:col>
      <xdr:colOff>533400</xdr:colOff>
      <xdr:row>89</xdr:row>
      <xdr:rowOff>0</xdr:rowOff>
    </xdr:to>
    <xdr:sp>
      <xdr:nvSpPr>
        <xdr:cNvPr id="499" name="Line 586"/>
        <xdr:cNvSpPr>
          <a:spLocks/>
        </xdr:cNvSpPr>
      </xdr:nvSpPr>
      <xdr:spPr>
        <a:xfrm>
          <a:off x="512445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00" name="Line 587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01" name="Line 588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502" name="Line 589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503" name="Line 590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04" name="Line 591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05" name="Line 592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506" name="Line 593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507" name="Line 594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08" name="Line 595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09" name="Line 59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510" name="Line 597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511" name="Line 598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12" name="Line 599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13" name="Line 600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14" name="Line 601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15" name="Line 602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516" name="Line 603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517" name="Line 604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18" name="Line 605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19" name="Line 60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520" name="Line 607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521" name="Line 608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22" name="Line 609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23" name="Line 610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524" name="Line 611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89</xdr:row>
      <xdr:rowOff>0</xdr:rowOff>
    </xdr:from>
    <xdr:to>
      <xdr:col>5</xdr:col>
      <xdr:colOff>371475</xdr:colOff>
      <xdr:row>89</xdr:row>
      <xdr:rowOff>0</xdr:rowOff>
    </xdr:to>
    <xdr:sp>
      <xdr:nvSpPr>
        <xdr:cNvPr id="525" name="Line 612"/>
        <xdr:cNvSpPr>
          <a:spLocks/>
        </xdr:cNvSpPr>
      </xdr:nvSpPr>
      <xdr:spPr>
        <a:xfrm>
          <a:off x="49625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26" name="Line 613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27" name="Line 614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28" name="Line 615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29" name="Line 61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89</xdr:row>
      <xdr:rowOff>0</xdr:rowOff>
    </xdr:from>
    <xdr:to>
      <xdr:col>4</xdr:col>
      <xdr:colOff>457200</xdr:colOff>
      <xdr:row>89</xdr:row>
      <xdr:rowOff>0</xdr:rowOff>
    </xdr:to>
    <xdr:sp>
      <xdr:nvSpPr>
        <xdr:cNvPr id="530" name="Line 617"/>
        <xdr:cNvSpPr>
          <a:spLocks/>
        </xdr:cNvSpPr>
      </xdr:nvSpPr>
      <xdr:spPr>
        <a:xfrm>
          <a:off x="402907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531" name="Line 618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532" name="Line 619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533" name="Line 620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534" name="Line 621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535" name="Line 622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89</xdr:row>
      <xdr:rowOff>0</xdr:rowOff>
    </xdr:from>
    <xdr:to>
      <xdr:col>6</xdr:col>
      <xdr:colOff>457200</xdr:colOff>
      <xdr:row>89</xdr:row>
      <xdr:rowOff>0</xdr:rowOff>
    </xdr:to>
    <xdr:sp>
      <xdr:nvSpPr>
        <xdr:cNvPr id="536" name="Line 623"/>
        <xdr:cNvSpPr>
          <a:spLocks/>
        </xdr:cNvSpPr>
      </xdr:nvSpPr>
      <xdr:spPr>
        <a:xfrm>
          <a:off x="591502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89</xdr:row>
      <xdr:rowOff>0</xdr:rowOff>
    </xdr:from>
    <xdr:to>
      <xdr:col>4</xdr:col>
      <xdr:colOff>457200</xdr:colOff>
      <xdr:row>89</xdr:row>
      <xdr:rowOff>0</xdr:rowOff>
    </xdr:to>
    <xdr:sp>
      <xdr:nvSpPr>
        <xdr:cNvPr id="537" name="Line 624"/>
        <xdr:cNvSpPr>
          <a:spLocks/>
        </xdr:cNvSpPr>
      </xdr:nvSpPr>
      <xdr:spPr>
        <a:xfrm>
          <a:off x="4029075" y="23326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38" name="Line 625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39" name="Line 626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89</xdr:row>
      <xdr:rowOff>0</xdr:rowOff>
    </xdr:from>
    <xdr:to>
      <xdr:col>5</xdr:col>
      <xdr:colOff>466725</xdr:colOff>
      <xdr:row>89</xdr:row>
      <xdr:rowOff>0</xdr:rowOff>
    </xdr:to>
    <xdr:sp>
      <xdr:nvSpPr>
        <xdr:cNvPr id="540" name="Line 627"/>
        <xdr:cNvSpPr>
          <a:spLocks/>
        </xdr:cNvSpPr>
      </xdr:nvSpPr>
      <xdr:spPr>
        <a:xfrm>
          <a:off x="505777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381000</xdr:colOff>
      <xdr:row>89</xdr:row>
      <xdr:rowOff>0</xdr:rowOff>
    </xdr:from>
    <xdr:to>
      <xdr:col>5</xdr:col>
      <xdr:colOff>447675</xdr:colOff>
      <xdr:row>89</xdr:row>
      <xdr:rowOff>0</xdr:rowOff>
    </xdr:to>
    <xdr:sp>
      <xdr:nvSpPr>
        <xdr:cNvPr id="541" name="Line 628"/>
        <xdr:cNvSpPr>
          <a:spLocks/>
        </xdr:cNvSpPr>
      </xdr:nvSpPr>
      <xdr:spPr>
        <a:xfrm>
          <a:off x="5038725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89</xdr:row>
      <xdr:rowOff>0</xdr:rowOff>
    </xdr:from>
    <xdr:to>
      <xdr:col>6</xdr:col>
      <xdr:colOff>371475</xdr:colOff>
      <xdr:row>89</xdr:row>
      <xdr:rowOff>0</xdr:rowOff>
    </xdr:to>
    <xdr:sp>
      <xdr:nvSpPr>
        <xdr:cNvPr id="542" name="Line 629"/>
        <xdr:cNvSpPr>
          <a:spLocks/>
        </xdr:cNvSpPr>
      </xdr:nvSpPr>
      <xdr:spPr>
        <a:xfrm>
          <a:off x="5867400" y="23326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91</xdr:row>
      <xdr:rowOff>0</xdr:rowOff>
    </xdr:from>
    <xdr:to>
      <xdr:col>4</xdr:col>
      <xdr:colOff>457200</xdr:colOff>
      <xdr:row>91</xdr:row>
      <xdr:rowOff>0</xdr:rowOff>
    </xdr:to>
    <xdr:sp>
      <xdr:nvSpPr>
        <xdr:cNvPr id="543" name="Line 630"/>
        <xdr:cNvSpPr>
          <a:spLocks/>
        </xdr:cNvSpPr>
      </xdr:nvSpPr>
      <xdr:spPr>
        <a:xfrm>
          <a:off x="402907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44" name="Line 631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45" name="Line 632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46" name="Line 633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547" name="Line 634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48" name="Line 635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49" name="Line 636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50" name="Line 637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51" name="Line 638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52" name="Line 639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53" name="Line 640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91</xdr:row>
      <xdr:rowOff>0</xdr:rowOff>
    </xdr:from>
    <xdr:to>
      <xdr:col>4</xdr:col>
      <xdr:colOff>457200</xdr:colOff>
      <xdr:row>91</xdr:row>
      <xdr:rowOff>0</xdr:rowOff>
    </xdr:to>
    <xdr:sp>
      <xdr:nvSpPr>
        <xdr:cNvPr id="554" name="Line 641"/>
        <xdr:cNvSpPr>
          <a:spLocks/>
        </xdr:cNvSpPr>
      </xdr:nvSpPr>
      <xdr:spPr>
        <a:xfrm>
          <a:off x="402907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55" name="Line 642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56" name="Line 643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57" name="Line 644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58" name="Line 645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59" name="Line 646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560" name="Line 647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561" name="Line 648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562" name="Line 649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563" name="Line 650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564" name="Line 651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65" name="Line 652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66" name="Line 653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67" name="Line 654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68" name="Line 655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69" name="Line 656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70" name="Line 657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71" name="Line 658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72" name="Line 659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573" name="Line 660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74" name="Line 66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75" name="Line 662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76" name="Line 663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77" name="Line 664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78" name="Line 665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79" name="Line 666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80" name="Line 667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81" name="Line 668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91</xdr:row>
      <xdr:rowOff>0</xdr:rowOff>
    </xdr:from>
    <xdr:to>
      <xdr:col>4</xdr:col>
      <xdr:colOff>542925</xdr:colOff>
      <xdr:row>91</xdr:row>
      <xdr:rowOff>0</xdr:rowOff>
    </xdr:to>
    <xdr:sp>
      <xdr:nvSpPr>
        <xdr:cNvPr id="582" name="Line 669"/>
        <xdr:cNvSpPr>
          <a:spLocks/>
        </xdr:cNvSpPr>
      </xdr:nvSpPr>
      <xdr:spPr>
        <a:xfrm>
          <a:off x="41529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91</xdr:row>
      <xdr:rowOff>0</xdr:rowOff>
    </xdr:from>
    <xdr:to>
      <xdr:col>4</xdr:col>
      <xdr:colOff>542925</xdr:colOff>
      <xdr:row>91</xdr:row>
      <xdr:rowOff>0</xdr:rowOff>
    </xdr:to>
    <xdr:sp>
      <xdr:nvSpPr>
        <xdr:cNvPr id="583" name="Line 670"/>
        <xdr:cNvSpPr>
          <a:spLocks/>
        </xdr:cNvSpPr>
      </xdr:nvSpPr>
      <xdr:spPr>
        <a:xfrm>
          <a:off x="41529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84" name="Line 67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85" name="Line 672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86" name="Line 673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91</xdr:row>
      <xdr:rowOff>0</xdr:rowOff>
    </xdr:from>
    <xdr:to>
      <xdr:col>4</xdr:col>
      <xdr:colOff>581025</xdr:colOff>
      <xdr:row>91</xdr:row>
      <xdr:rowOff>0</xdr:rowOff>
    </xdr:to>
    <xdr:sp>
      <xdr:nvSpPr>
        <xdr:cNvPr id="587" name="Line 674"/>
        <xdr:cNvSpPr>
          <a:spLocks/>
        </xdr:cNvSpPr>
      </xdr:nvSpPr>
      <xdr:spPr>
        <a:xfrm>
          <a:off x="41910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588" name="Line 675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589" name="Line 676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91</xdr:row>
      <xdr:rowOff>0</xdr:rowOff>
    </xdr:from>
    <xdr:to>
      <xdr:col>5</xdr:col>
      <xdr:colOff>466725</xdr:colOff>
      <xdr:row>91</xdr:row>
      <xdr:rowOff>0</xdr:rowOff>
    </xdr:to>
    <xdr:sp>
      <xdr:nvSpPr>
        <xdr:cNvPr id="590" name="Line 677"/>
        <xdr:cNvSpPr>
          <a:spLocks/>
        </xdr:cNvSpPr>
      </xdr:nvSpPr>
      <xdr:spPr>
        <a:xfrm>
          <a:off x="505777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591" name="Line 678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92" name="Line 679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593" name="Line 680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94" name="Line 68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91</xdr:row>
      <xdr:rowOff>0</xdr:rowOff>
    </xdr:from>
    <xdr:to>
      <xdr:col>5</xdr:col>
      <xdr:colOff>466725</xdr:colOff>
      <xdr:row>91</xdr:row>
      <xdr:rowOff>0</xdr:rowOff>
    </xdr:to>
    <xdr:sp>
      <xdr:nvSpPr>
        <xdr:cNvPr id="595" name="Line 682"/>
        <xdr:cNvSpPr>
          <a:spLocks/>
        </xdr:cNvSpPr>
      </xdr:nvSpPr>
      <xdr:spPr>
        <a:xfrm>
          <a:off x="505777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381000</xdr:colOff>
      <xdr:row>91</xdr:row>
      <xdr:rowOff>0</xdr:rowOff>
    </xdr:from>
    <xdr:to>
      <xdr:col>5</xdr:col>
      <xdr:colOff>447675</xdr:colOff>
      <xdr:row>91</xdr:row>
      <xdr:rowOff>0</xdr:rowOff>
    </xdr:to>
    <xdr:sp>
      <xdr:nvSpPr>
        <xdr:cNvPr id="596" name="Line 683"/>
        <xdr:cNvSpPr>
          <a:spLocks/>
        </xdr:cNvSpPr>
      </xdr:nvSpPr>
      <xdr:spPr>
        <a:xfrm>
          <a:off x="50387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97" name="Line 684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598" name="Line 685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599" name="Line 686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00" name="Line 687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01" name="Line 688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02" name="Line 689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03" name="Line 690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04" name="Line 69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05" name="Line 692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06" name="Line 693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07" name="Line 694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08" name="Line 695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91</xdr:row>
      <xdr:rowOff>0</xdr:rowOff>
    </xdr:from>
    <xdr:to>
      <xdr:col>4</xdr:col>
      <xdr:colOff>581025</xdr:colOff>
      <xdr:row>91</xdr:row>
      <xdr:rowOff>0</xdr:rowOff>
    </xdr:to>
    <xdr:sp>
      <xdr:nvSpPr>
        <xdr:cNvPr id="609" name="Line 696"/>
        <xdr:cNvSpPr>
          <a:spLocks/>
        </xdr:cNvSpPr>
      </xdr:nvSpPr>
      <xdr:spPr>
        <a:xfrm>
          <a:off x="41910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10" name="Line 697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11" name="Line 698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12" name="Line 699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13" name="Line 700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14" name="Line 70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91</xdr:row>
      <xdr:rowOff>0</xdr:rowOff>
    </xdr:from>
    <xdr:to>
      <xdr:col>4</xdr:col>
      <xdr:colOff>581025</xdr:colOff>
      <xdr:row>91</xdr:row>
      <xdr:rowOff>0</xdr:rowOff>
    </xdr:to>
    <xdr:sp>
      <xdr:nvSpPr>
        <xdr:cNvPr id="615" name="Line 702"/>
        <xdr:cNvSpPr>
          <a:spLocks/>
        </xdr:cNvSpPr>
      </xdr:nvSpPr>
      <xdr:spPr>
        <a:xfrm>
          <a:off x="41910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16" name="Line 703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17" name="Line 704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91</xdr:row>
      <xdr:rowOff>0</xdr:rowOff>
    </xdr:from>
    <xdr:to>
      <xdr:col>5</xdr:col>
      <xdr:colOff>533400</xdr:colOff>
      <xdr:row>91</xdr:row>
      <xdr:rowOff>0</xdr:rowOff>
    </xdr:to>
    <xdr:sp>
      <xdr:nvSpPr>
        <xdr:cNvPr id="618" name="Line 705"/>
        <xdr:cNvSpPr>
          <a:spLocks/>
        </xdr:cNvSpPr>
      </xdr:nvSpPr>
      <xdr:spPr>
        <a:xfrm>
          <a:off x="512445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19" name="Line 706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20" name="Line 707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21" name="Line 708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22" name="Line 709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23" name="Line 710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24" name="Line 711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25" name="Line 712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26" name="Line 713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27" name="Line 714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28" name="Line 715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29" name="Line 716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30" name="Line 717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31" name="Line 718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32" name="Line 719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33" name="Line 720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34" name="Line 72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35" name="Line 722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36" name="Line 723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37" name="Line 724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38" name="Line 725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39" name="Line 726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91</xdr:row>
      <xdr:rowOff>0</xdr:rowOff>
    </xdr:from>
    <xdr:to>
      <xdr:col>5</xdr:col>
      <xdr:colOff>466725</xdr:colOff>
      <xdr:row>91</xdr:row>
      <xdr:rowOff>0</xdr:rowOff>
    </xdr:to>
    <xdr:sp>
      <xdr:nvSpPr>
        <xdr:cNvPr id="640" name="Line 727"/>
        <xdr:cNvSpPr>
          <a:spLocks/>
        </xdr:cNvSpPr>
      </xdr:nvSpPr>
      <xdr:spPr>
        <a:xfrm>
          <a:off x="505777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41" name="Line 728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42" name="Line 729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43" name="Line 730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44" name="Line 73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45" name="Line 732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46" name="Line 733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47" name="Line 734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48" name="Line 735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49" name="Line 736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50" name="Line 737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51" name="Line 738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52" name="Line 739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53" name="Line 740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54" name="Line 741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55" name="Line 742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56" name="Line 743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57" name="Line 744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58" name="Line 745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59" name="Line 746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91</xdr:row>
      <xdr:rowOff>0</xdr:rowOff>
    </xdr:from>
    <xdr:to>
      <xdr:col>4</xdr:col>
      <xdr:colOff>542925</xdr:colOff>
      <xdr:row>91</xdr:row>
      <xdr:rowOff>0</xdr:rowOff>
    </xdr:to>
    <xdr:sp>
      <xdr:nvSpPr>
        <xdr:cNvPr id="660" name="Line 747"/>
        <xdr:cNvSpPr>
          <a:spLocks/>
        </xdr:cNvSpPr>
      </xdr:nvSpPr>
      <xdr:spPr>
        <a:xfrm>
          <a:off x="41529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91</xdr:row>
      <xdr:rowOff>0</xdr:rowOff>
    </xdr:from>
    <xdr:to>
      <xdr:col>4</xdr:col>
      <xdr:colOff>542925</xdr:colOff>
      <xdr:row>91</xdr:row>
      <xdr:rowOff>0</xdr:rowOff>
    </xdr:to>
    <xdr:sp>
      <xdr:nvSpPr>
        <xdr:cNvPr id="661" name="Line 748"/>
        <xdr:cNvSpPr>
          <a:spLocks/>
        </xdr:cNvSpPr>
      </xdr:nvSpPr>
      <xdr:spPr>
        <a:xfrm>
          <a:off x="41529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62" name="Line 749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63" name="Line 750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64" name="Line 75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65" name="Line 752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66" name="Line 753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67" name="Line 754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68" name="Line 755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69" name="Line 756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670" name="Line 757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71" name="Line 758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72" name="Line 759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91</xdr:row>
      <xdr:rowOff>0</xdr:rowOff>
    </xdr:from>
    <xdr:to>
      <xdr:col>4</xdr:col>
      <xdr:colOff>581025</xdr:colOff>
      <xdr:row>91</xdr:row>
      <xdr:rowOff>0</xdr:rowOff>
    </xdr:to>
    <xdr:sp>
      <xdr:nvSpPr>
        <xdr:cNvPr id="673" name="Line 760"/>
        <xdr:cNvSpPr>
          <a:spLocks/>
        </xdr:cNvSpPr>
      </xdr:nvSpPr>
      <xdr:spPr>
        <a:xfrm>
          <a:off x="41910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91</xdr:row>
      <xdr:rowOff>0</xdr:rowOff>
    </xdr:from>
    <xdr:to>
      <xdr:col>5</xdr:col>
      <xdr:colOff>533400</xdr:colOff>
      <xdr:row>91</xdr:row>
      <xdr:rowOff>0</xdr:rowOff>
    </xdr:to>
    <xdr:sp>
      <xdr:nvSpPr>
        <xdr:cNvPr id="674" name="Line 761"/>
        <xdr:cNvSpPr>
          <a:spLocks/>
        </xdr:cNvSpPr>
      </xdr:nvSpPr>
      <xdr:spPr>
        <a:xfrm>
          <a:off x="512445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75" name="Line 762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76" name="Line 763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77" name="Line 764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78" name="Line 765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79" name="Line 766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80" name="Line 767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81" name="Line 768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82" name="Line 769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83" name="Line 770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84" name="Line 771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85" name="Line 772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86" name="Line 773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87" name="Line 774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88" name="Line 775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89" name="Line 776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90" name="Line 777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91" name="Line 778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692" name="Line 779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693" name="Line 780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94" name="Line 781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95" name="Line 782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96" name="Line 783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97" name="Line 784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98" name="Line 785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699" name="Line 786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00" name="Line 787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01" name="Line 788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02" name="Line 789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03" name="Line 790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04" name="Line 79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91</xdr:row>
      <xdr:rowOff>0</xdr:rowOff>
    </xdr:from>
    <xdr:to>
      <xdr:col>4</xdr:col>
      <xdr:colOff>542925</xdr:colOff>
      <xdr:row>91</xdr:row>
      <xdr:rowOff>0</xdr:rowOff>
    </xdr:to>
    <xdr:sp>
      <xdr:nvSpPr>
        <xdr:cNvPr id="705" name="Line 792"/>
        <xdr:cNvSpPr>
          <a:spLocks/>
        </xdr:cNvSpPr>
      </xdr:nvSpPr>
      <xdr:spPr>
        <a:xfrm>
          <a:off x="41529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91</xdr:row>
      <xdr:rowOff>0</xdr:rowOff>
    </xdr:from>
    <xdr:to>
      <xdr:col>4</xdr:col>
      <xdr:colOff>542925</xdr:colOff>
      <xdr:row>91</xdr:row>
      <xdr:rowOff>0</xdr:rowOff>
    </xdr:to>
    <xdr:sp>
      <xdr:nvSpPr>
        <xdr:cNvPr id="706" name="Line 793"/>
        <xdr:cNvSpPr>
          <a:spLocks/>
        </xdr:cNvSpPr>
      </xdr:nvSpPr>
      <xdr:spPr>
        <a:xfrm>
          <a:off x="41529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07" name="Line 794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08" name="Line 795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09" name="Line 796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10" name="Line 797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11" name="Line 798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12" name="Line 799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13" name="Line 800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14" name="Line 80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15" name="Line 802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16" name="Line 803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17" name="Line 804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91</xdr:row>
      <xdr:rowOff>0</xdr:rowOff>
    </xdr:from>
    <xdr:to>
      <xdr:col>4</xdr:col>
      <xdr:colOff>581025</xdr:colOff>
      <xdr:row>91</xdr:row>
      <xdr:rowOff>0</xdr:rowOff>
    </xdr:to>
    <xdr:sp>
      <xdr:nvSpPr>
        <xdr:cNvPr id="718" name="Line 805"/>
        <xdr:cNvSpPr>
          <a:spLocks/>
        </xdr:cNvSpPr>
      </xdr:nvSpPr>
      <xdr:spPr>
        <a:xfrm>
          <a:off x="41910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91</xdr:row>
      <xdr:rowOff>0</xdr:rowOff>
    </xdr:from>
    <xdr:to>
      <xdr:col>5</xdr:col>
      <xdr:colOff>533400</xdr:colOff>
      <xdr:row>91</xdr:row>
      <xdr:rowOff>0</xdr:rowOff>
    </xdr:to>
    <xdr:sp>
      <xdr:nvSpPr>
        <xdr:cNvPr id="719" name="Line 806"/>
        <xdr:cNvSpPr>
          <a:spLocks/>
        </xdr:cNvSpPr>
      </xdr:nvSpPr>
      <xdr:spPr>
        <a:xfrm>
          <a:off x="512445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720" name="Line 807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721" name="Line 808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722" name="Line 809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723" name="Line 810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724" name="Line 811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725" name="Line 812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726" name="Line 813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727" name="Line 814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728" name="Line 815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29" name="Line 816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30" name="Line 817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31" name="Line 818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32" name="Line 819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33" name="Line 820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34" name="Line 821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35" name="Line 822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36" name="Line 823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37" name="Line 824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91</xdr:row>
      <xdr:rowOff>0</xdr:rowOff>
    </xdr:from>
    <xdr:to>
      <xdr:col>5</xdr:col>
      <xdr:colOff>457200</xdr:colOff>
      <xdr:row>91</xdr:row>
      <xdr:rowOff>0</xdr:rowOff>
    </xdr:to>
    <xdr:sp>
      <xdr:nvSpPr>
        <xdr:cNvPr id="738" name="Line 825"/>
        <xdr:cNvSpPr>
          <a:spLocks/>
        </xdr:cNvSpPr>
      </xdr:nvSpPr>
      <xdr:spPr>
        <a:xfrm>
          <a:off x="5010150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39" name="Line 826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40" name="Line 827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41" name="Line 828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42" name="Line 829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43" name="Line 830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44" name="Line 831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45" name="Line 832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46" name="Line 833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47" name="Line 834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48" name="Line 835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49" name="Line 836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91</xdr:row>
      <xdr:rowOff>0</xdr:rowOff>
    </xdr:from>
    <xdr:to>
      <xdr:col>4</xdr:col>
      <xdr:colOff>542925</xdr:colOff>
      <xdr:row>91</xdr:row>
      <xdr:rowOff>0</xdr:rowOff>
    </xdr:to>
    <xdr:sp>
      <xdr:nvSpPr>
        <xdr:cNvPr id="750" name="Line 837"/>
        <xdr:cNvSpPr>
          <a:spLocks/>
        </xdr:cNvSpPr>
      </xdr:nvSpPr>
      <xdr:spPr>
        <a:xfrm>
          <a:off x="41529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91</xdr:row>
      <xdr:rowOff>0</xdr:rowOff>
    </xdr:from>
    <xdr:to>
      <xdr:col>4</xdr:col>
      <xdr:colOff>542925</xdr:colOff>
      <xdr:row>91</xdr:row>
      <xdr:rowOff>0</xdr:rowOff>
    </xdr:to>
    <xdr:sp>
      <xdr:nvSpPr>
        <xdr:cNvPr id="751" name="Line 838"/>
        <xdr:cNvSpPr>
          <a:spLocks/>
        </xdr:cNvSpPr>
      </xdr:nvSpPr>
      <xdr:spPr>
        <a:xfrm>
          <a:off x="41529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52" name="Line 839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53" name="Line 840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54" name="Line 84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55" name="Line 842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56" name="Line 843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57" name="Line 844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58" name="Line 845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59" name="Line 846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60" name="Line 847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61" name="Line 848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62" name="Line 849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91</xdr:row>
      <xdr:rowOff>0</xdr:rowOff>
    </xdr:from>
    <xdr:to>
      <xdr:col>4</xdr:col>
      <xdr:colOff>581025</xdr:colOff>
      <xdr:row>91</xdr:row>
      <xdr:rowOff>0</xdr:rowOff>
    </xdr:to>
    <xdr:sp>
      <xdr:nvSpPr>
        <xdr:cNvPr id="763" name="Line 850"/>
        <xdr:cNvSpPr>
          <a:spLocks/>
        </xdr:cNvSpPr>
      </xdr:nvSpPr>
      <xdr:spPr>
        <a:xfrm>
          <a:off x="41910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91</xdr:row>
      <xdr:rowOff>0</xdr:rowOff>
    </xdr:from>
    <xdr:to>
      <xdr:col>5</xdr:col>
      <xdr:colOff>533400</xdr:colOff>
      <xdr:row>91</xdr:row>
      <xdr:rowOff>0</xdr:rowOff>
    </xdr:to>
    <xdr:sp>
      <xdr:nvSpPr>
        <xdr:cNvPr id="764" name="Line 851"/>
        <xdr:cNvSpPr>
          <a:spLocks/>
        </xdr:cNvSpPr>
      </xdr:nvSpPr>
      <xdr:spPr>
        <a:xfrm>
          <a:off x="512445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65" name="Line 852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66" name="Line 853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67" name="Line 854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68" name="Line 855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69" name="Line 856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70" name="Line 857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71" name="Line 858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72" name="Line 859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73" name="Line 860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74" name="Line 86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75" name="Line 862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76" name="Line 863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77" name="Line 864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78" name="Line 865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79" name="Line 866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80" name="Line 867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81" name="Line 868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82" name="Line 869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83" name="Line 870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84" name="Line 87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85" name="Line 872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86" name="Line 873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87" name="Line 874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88" name="Line 875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89" name="Line 876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371475</xdr:colOff>
      <xdr:row>91</xdr:row>
      <xdr:rowOff>0</xdr:rowOff>
    </xdr:to>
    <xdr:sp>
      <xdr:nvSpPr>
        <xdr:cNvPr id="790" name="Line 877"/>
        <xdr:cNvSpPr>
          <a:spLocks/>
        </xdr:cNvSpPr>
      </xdr:nvSpPr>
      <xdr:spPr>
        <a:xfrm>
          <a:off x="49625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91" name="Line 878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92" name="Line 879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93" name="Line 880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794" name="Line 88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91</xdr:row>
      <xdr:rowOff>0</xdr:rowOff>
    </xdr:from>
    <xdr:to>
      <xdr:col>4</xdr:col>
      <xdr:colOff>457200</xdr:colOff>
      <xdr:row>91</xdr:row>
      <xdr:rowOff>0</xdr:rowOff>
    </xdr:to>
    <xdr:sp>
      <xdr:nvSpPr>
        <xdr:cNvPr id="795" name="Line 882"/>
        <xdr:cNvSpPr>
          <a:spLocks/>
        </xdr:cNvSpPr>
      </xdr:nvSpPr>
      <xdr:spPr>
        <a:xfrm>
          <a:off x="402907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96" name="Line 883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97" name="Line 884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98" name="Line 885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799" name="Line 886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800" name="Line 887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352425</xdr:colOff>
      <xdr:row>91</xdr:row>
      <xdr:rowOff>0</xdr:rowOff>
    </xdr:from>
    <xdr:to>
      <xdr:col>6</xdr:col>
      <xdr:colOff>457200</xdr:colOff>
      <xdr:row>91</xdr:row>
      <xdr:rowOff>0</xdr:rowOff>
    </xdr:to>
    <xdr:sp>
      <xdr:nvSpPr>
        <xdr:cNvPr id="801" name="Line 888"/>
        <xdr:cNvSpPr>
          <a:spLocks/>
        </xdr:cNvSpPr>
      </xdr:nvSpPr>
      <xdr:spPr>
        <a:xfrm>
          <a:off x="591502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352425</xdr:colOff>
      <xdr:row>91</xdr:row>
      <xdr:rowOff>0</xdr:rowOff>
    </xdr:from>
    <xdr:to>
      <xdr:col>4</xdr:col>
      <xdr:colOff>457200</xdr:colOff>
      <xdr:row>91</xdr:row>
      <xdr:rowOff>0</xdr:rowOff>
    </xdr:to>
    <xdr:sp>
      <xdr:nvSpPr>
        <xdr:cNvPr id="802" name="Line 889"/>
        <xdr:cNvSpPr>
          <a:spLocks/>
        </xdr:cNvSpPr>
      </xdr:nvSpPr>
      <xdr:spPr>
        <a:xfrm>
          <a:off x="4029075" y="23841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803" name="Line 890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804" name="Line 891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91</xdr:row>
      <xdr:rowOff>0</xdr:rowOff>
    </xdr:from>
    <xdr:to>
      <xdr:col>5</xdr:col>
      <xdr:colOff>466725</xdr:colOff>
      <xdr:row>91</xdr:row>
      <xdr:rowOff>0</xdr:rowOff>
    </xdr:to>
    <xdr:sp>
      <xdr:nvSpPr>
        <xdr:cNvPr id="805" name="Line 892"/>
        <xdr:cNvSpPr>
          <a:spLocks/>
        </xdr:cNvSpPr>
      </xdr:nvSpPr>
      <xdr:spPr>
        <a:xfrm>
          <a:off x="505777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381000</xdr:colOff>
      <xdr:row>91</xdr:row>
      <xdr:rowOff>0</xdr:rowOff>
    </xdr:from>
    <xdr:to>
      <xdr:col>5</xdr:col>
      <xdr:colOff>447675</xdr:colOff>
      <xdr:row>91</xdr:row>
      <xdr:rowOff>0</xdr:rowOff>
    </xdr:to>
    <xdr:sp>
      <xdr:nvSpPr>
        <xdr:cNvPr id="806" name="Line 893"/>
        <xdr:cNvSpPr>
          <a:spLocks/>
        </xdr:cNvSpPr>
      </xdr:nvSpPr>
      <xdr:spPr>
        <a:xfrm>
          <a:off x="5038725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91</xdr:row>
      <xdr:rowOff>0</xdr:rowOff>
    </xdr:from>
    <xdr:to>
      <xdr:col>6</xdr:col>
      <xdr:colOff>371475</xdr:colOff>
      <xdr:row>91</xdr:row>
      <xdr:rowOff>0</xdr:rowOff>
    </xdr:to>
    <xdr:sp>
      <xdr:nvSpPr>
        <xdr:cNvPr id="807" name="Line 894"/>
        <xdr:cNvSpPr>
          <a:spLocks/>
        </xdr:cNvSpPr>
      </xdr:nvSpPr>
      <xdr:spPr>
        <a:xfrm>
          <a:off x="5867400" y="238410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H50"/>
  <sheetViews>
    <sheetView zoomScaleSheetLayoutView="100" workbookViewId="0" topLeftCell="A1">
      <selection activeCell="A1" sqref="A1:IV16384"/>
    </sheetView>
  </sheetViews>
  <sheetFormatPr defaultColWidth="9.00390625" defaultRowHeight="12.75"/>
  <cols>
    <col min="1" max="1" width="4.25390625" style="0" customWidth="1"/>
    <col min="2" max="2" width="6.875" style="0" customWidth="1"/>
    <col min="3" max="3" width="6.375" style="0" customWidth="1"/>
    <col min="4" max="4" width="30.375" style="0" customWidth="1"/>
    <col min="5" max="5" width="13.25390625" style="0" customWidth="1"/>
    <col min="6" max="6" width="10.00390625" style="5" customWidth="1"/>
    <col min="7" max="7" width="9.625" style="5" customWidth="1"/>
    <col min="8" max="8" width="12.75390625" style="10" customWidth="1"/>
  </cols>
  <sheetData>
    <row r="1" spans="5:7" ht="12.75">
      <c r="E1" s="28" t="s">
        <v>28</v>
      </c>
      <c r="F1" s="28"/>
      <c r="G1" s="28"/>
    </row>
    <row r="2" spans="5:7" ht="12.75">
      <c r="E2" s="50" t="s">
        <v>43</v>
      </c>
      <c r="F2" s="29"/>
      <c r="G2" s="29"/>
    </row>
    <row r="3" spans="5:7" ht="12.75">
      <c r="E3" s="30" t="s">
        <v>29</v>
      </c>
      <c r="F3" s="30"/>
      <c r="G3" s="30"/>
    </row>
    <row r="4" spans="5:7" ht="12.75">
      <c r="E4" s="30"/>
      <c r="F4" s="30"/>
      <c r="G4" s="30"/>
    </row>
    <row r="5" spans="2:4" ht="26.25" customHeight="1">
      <c r="B5" s="7"/>
      <c r="C5" s="17"/>
      <c r="D5" s="17" t="s">
        <v>30</v>
      </c>
    </row>
    <row r="6" ht="8.25" customHeight="1"/>
    <row r="7" spans="1:8" s="1" customFormat="1" ht="16.5" customHeight="1">
      <c r="A7" s="15" t="s">
        <v>0</v>
      </c>
      <c r="B7" s="15" t="s">
        <v>1</v>
      </c>
      <c r="C7" s="15" t="s">
        <v>2</v>
      </c>
      <c r="D7" s="15" t="s">
        <v>51</v>
      </c>
      <c r="E7" s="15" t="s">
        <v>44</v>
      </c>
      <c r="F7" s="16" t="s">
        <v>4</v>
      </c>
      <c r="G7" s="16" t="s">
        <v>11</v>
      </c>
      <c r="H7" s="16" t="s">
        <v>31</v>
      </c>
    </row>
    <row r="8" spans="1:8" s="2" customFormat="1" ht="10.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</row>
    <row r="9" spans="1:8" s="2" customFormat="1" ht="29.25" customHeight="1">
      <c r="A9" s="11"/>
      <c r="B9" s="11"/>
      <c r="C9" s="11"/>
      <c r="D9" s="32" t="s">
        <v>32</v>
      </c>
      <c r="E9" s="54">
        <v>43818528</v>
      </c>
      <c r="F9" s="33"/>
      <c r="G9" s="33"/>
      <c r="H9" s="33"/>
    </row>
    <row r="10" spans="1:8" s="37" customFormat="1" ht="20.25" customHeight="1">
      <c r="A10" s="34"/>
      <c r="B10" s="34"/>
      <c r="C10" s="34"/>
      <c r="D10" s="18" t="s">
        <v>33</v>
      </c>
      <c r="E10" s="35"/>
      <c r="F10" s="36"/>
      <c r="G10" s="36"/>
      <c r="H10" s="36"/>
    </row>
    <row r="11" spans="1:8" s="37" customFormat="1" ht="20.25" customHeight="1">
      <c r="A11" s="52">
        <v>79</v>
      </c>
      <c r="B11" s="52">
        <v>7912</v>
      </c>
      <c r="C11" s="52">
        <v>94</v>
      </c>
      <c r="D11" s="51" t="s">
        <v>45</v>
      </c>
      <c r="E11" s="38"/>
      <c r="F11" s="35">
        <v>40000</v>
      </c>
      <c r="G11" s="38"/>
      <c r="H11" s="38">
        <v>40000</v>
      </c>
    </row>
    <row r="12" spans="1:8" s="3" customFormat="1" ht="30" customHeight="1">
      <c r="A12" s="12">
        <v>79</v>
      </c>
      <c r="B12" s="12">
        <v>8295</v>
      </c>
      <c r="C12" s="13" t="s">
        <v>5</v>
      </c>
      <c r="D12" s="6" t="s">
        <v>45</v>
      </c>
      <c r="E12" s="38"/>
      <c r="F12" s="38">
        <v>55646</v>
      </c>
      <c r="G12" s="38"/>
      <c r="H12" s="38">
        <v>55646</v>
      </c>
    </row>
    <row r="13" spans="1:8" s="3" customFormat="1" ht="30" customHeight="1">
      <c r="A13" s="12">
        <v>85</v>
      </c>
      <c r="B13" s="12">
        <v>8524</v>
      </c>
      <c r="C13" s="13" t="s">
        <v>3</v>
      </c>
      <c r="D13" s="6" t="s">
        <v>19</v>
      </c>
      <c r="E13" s="38">
        <v>845000</v>
      </c>
      <c r="F13" s="38">
        <v>720880</v>
      </c>
      <c r="G13" s="38"/>
      <c r="H13" s="38">
        <f aca="true" t="shared" si="0" ref="H13:H18">E13+F13-G13</f>
        <v>1565880</v>
      </c>
    </row>
    <row r="14" spans="1:8" s="3" customFormat="1" ht="30" customHeight="1">
      <c r="A14" s="12">
        <v>85</v>
      </c>
      <c r="B14" s="12">
        <v>8531</v>
      </c>
      <c r="C14" s="12">
        <v>92</v>
      </c>
      <c r="D14" s="6" t="s">
        <v>46</v>
      </c>
      <c r="E14" s="38">
        <v>801000</v>
      </c>
      <c r="F14" s="38">
        <v>6484</v>
      </c>
      <c r="G14" s="38"/>
      <c r="H14" s="38">
        <f t="shared" si="0"/>
        <v>807484</v>
      </c>
    </row>
    <row r="15" spans="1:8" s="3" customFormat="1" ht="30" customHeight="1">
      <c r="A15" s="12">
        <v>86</v>
      </c>
      <c r="B15" s="12">
        <v>8622</v>
      </c>
      <c r="C15" s="12">
        <v>94</v>
      </c>
      <c r="D15" s="6" t="s">
        <v>46</v>
      </c>
      <c r="E15" s="38">
        <v>1260000</v>
      </c>
      <c r="F15" s="38">
        <v>8500</v>
      </c>
      <c r="G15" s="38"/>
      <c r="H15" s="38">
        <f t="shared" si="0"/>
        <v>1268500</v>
      </c>
    </row>
    <row r="16" spans="1:8" s="3" customFormat="1" ht="30" customHeight="1">
      <c r="A16" s="12">
        <v>86</v>
      </c>
      <c r="B16" s="12">
        <v>8695</v>
      </c>
      <c r="C16" s="12">
        <v>94</v>
      </c>
      <c r="D16" s="6" t="s">
        <v>45</v>
      </c>
      <c r="E16" s="38">
        <v>99200</v>
      </c>
      <c r="F16" s="40">
        <v>438</v>
      </c>
      <c r="G16" s="38"/>
      <c r="H16" s="38">
        <f t="shared" si="0"/>
        <v>99638</v>
      </c>
    </row>
    <row r="17" spans="1:8" s="3" customFormat="1" ht="30" customHeight="1">
      <c r="A17" s="12">
        <v>93</v>
      </c>
      <c r="B17" s="12">
        <v>9313</v>
      </c>
      <c r="C17" s="12">
        <v>92</v>
      </c>
      <c r="D17" s="6" t="s">
        <v>46</v>
      </c>
      <c r="E17" s="38">
        <v>6721000</v>
      </c>
      <c r="F17" s="38">
        <v>73147</v>
      </c>
      <c r="G17" s="38"/>
      <c r="H17" s="38">
        <f t="shared" si="0"/>
        <v>6794147</v>
      </c>
    </row>
    <row r="18" spans="1:8" s="3" customFormat="1" ht="30" customHeight="1">
      <c r="A18" s="12">
        <v>93</v>
      </c>
      <c r="B18" s="12">
        <v>9318</v>
      </c>
      <c r="C18" s="12">
        <v>49</v>
      </c>
      <c r="D18" s="6" t="s">
        <v>52</v>
      </c>
      <c r="E18" s="38">
        <v>39000</v>
      </c>
      <c r="F18" s="38">
        <v>9000</v>
      </c>
      <c r="G18" s="38"/>
      <c r="H18" s="38">
        <f t="shared" si="0"/>
        <v>48000</v>
      </c>
    </row>
    <row r="19" spans="1:8" s="4" customFormat="1" ht="20.25" customHeight="1">
      <c r="A19" s="139" t="s">
        <v>34</v>
      </c>
      <c r="B19" s="139"/>
      <c r="C19" s="139"/>
      <c r="D19" s="139"/>
      <c r="E19" s="40"/>
      <c r="F19" s="40">
        <f>SUM(F11:F18)</f>
        <v>914095</v>
      </c>
      <c r="G19" s="38"/>
      <c r="H19" s="38"/>
    </row>
    <row r="20" spans="1:8" ht="20.25" customHeight="1">
      <c r="A20" s="138" t="s">
        <v>35</v>
      </c>
      <c r="B20" s="138"/>
      <c r="C20" s="138"/>
      <c r="D20" s="138"/>
      <c r="E20" s="41"/>
      <c r="F20" s="42"/>
      <c r="G20" s="42"/>
      <c r="H20" s="8">
        <f>E9+F19-G19</f>
        <v>44732623</v>
      </c>
    </row>
    <row r="21" spans="1:8" s="43" customFormat="1" ht="20.25" customHeight="1">
      <c r="A21" s="140"/>
      <c r="B21" s="141"/>
      <c r="C21" s="141"/>
      <c r="D21" s="141"/>
      <c r="E21" s="141"/>
      <c r="F21" s="141"/>
      <c r="G21" s="141"/>
      <c r="H21" s="142"/>
    </row>
    <row r="22" spans="1:8" s="2" customFormat="1" ht="42.75" customHeight="1">
      <c r="A22" s="11"/>
      <c r="B22" s="11"/>
      <c r="C22" s="11"/>
      <c r="D22" s="32" t="s">
        <v>36</v>
      </c>
      <c r="E22" s="54">
        <v>45676184</v>
      </c>
      <c r="F22" s="11"/>
      <c r="G22" s="11"/>
      <c r="H22" s="11"/>
    </row>
    <row r="23" spans="1:8" s="37" customFormat="1" ht="20.25" customHeight="1">
      <c r="A23" s="34"/>
      <c r="B23" s="34"/>
      <c r="C23" s="34"/>
      <c r="D23" s="18" t="s">
        <v>37</v>
      </c>
      <c r="E23" s="53"/>
      <c r="F23" s="34"/>
      <c r="G23" s="34"/>
      <c r="H23" s="34"/>
    </row>
    <row r="24" spans="1:8" s="45" customFormat="1" ht="20.25" customHeight="1">
      <c r="A24" s="44">
        <v>79</v>
      </c>
      <c r="B24" s="44"/>
      <c r="C24" s="44"/>
      <c r="D24" s="14" t="s">
        <v>6</v>
      </c>
      <c r="E24" s="53">
        <v>19774877</v>
      </c>
      <c r="F24" s="38">
        <v>95646</v>
      </c>
      <c r="G24" s="38"/>
      <c r="H24" s="38">
        <f>E24+F24-G24</f>
        <v>19870523</v>
      </c>
    </row>
    <row r="25" spans="1:8" s="45" customFormat="1" ht="20.25" customHeight="1">
      <c r="A25" s="44"/>
      <c r="B25" s="44">
        <v>7912</v>
      </c>
      <c r="C25" s="44"/>
      <c r="D25" s="14" t="s">
        <v>53</v>
      </c>
      <c r="E25" s="35">
        <v>181235</v>
      </c>
      <c r="F25" s="38">
        <v>40000</v>
      </c>
      <c r="G25" s="38"/>
      <c r="H25" s="38">
        <f aca="true" t="shared" si="1" ref="H25:H48">E25+F25-G25</f>
        <v>221235</v>
      </c>
    </row>
    <row r="26" spans="1:8" s="45" customFormat="1" ht="20.25" customHeight="1">
      <c r="A26" s="44"/>
      <c r="B26" s="44"/>
      <c r="C26" s="44">
        <v>31</v>
      </c>
      <c r="D26" s="6" t="s">
        <v>14</v>
      </c>
      <c r="E26" s="46">
        <v>5312</v>
      </c>
      <c r="F26" s="39">
        <v>20000</v>
      </c>
      <c r="G26" s="39"/>
      <c r="H26" s="39">
        <f t="shared" si="1"/>
        <v>25312</v>
      </c>
    </row>
    <row r="27" spans="1:8" s="45" customFormat="1" ht="20.25" customHeight="1">
      <c r="A27" s="44"/>
      <c r="B27" s="44"/>
      <c r="C27" s="44">
        <v>38</v>
      </c>
      <c r="D27" s="6" t="s">
        <v>54</v>
      </c>
      <c r="E27" s="39"/>
      <c r="F27" s="39">
        <v>20000</v>
      </c>
      <c r="G27" s="39"/>
      <c r="H27" s="39">
        <f t="shared" si="1"/>
        <v>20000</v>
      </c>
    </row>
    <row r="28" spans="1:8" s="45" customFormat="1" ht="20.25" customHeight="1">
      <c r="A28" s="44"/>
      <c r="B28" s="44">
        <v>8295</v>
      </c>
      <c r="C28" s="44"/>
      <c r="D28" s="21" t="s">
        <v>17</v>
      </c>
      <c r="E28" s="35">
        <v>140175</v>
      </c>
      <c r="F28" s="38">
        <f>SUM(F29)</f>
        <v>55646</v>
      </c>
      <c r="G28" s="38"/>
      <c r="H28" s="38">
        <f t="shared" si="1"/>
        <v>195821</v>
      </c>
    </row>
    <row r="29" spans="1:8" s="45" customFormat="1" ht="20.25" customHeight="1">
      <c r="A29" s="44"/>
      <c r="B29" s="44"/>
      <c r="C29" s="44">
        <v>43</v>
      </c>
      <c r="D29" s="47" t="s">
        <v>47</v>
      </c>
      <c r="E29" s="39"/>
      <c r="F29" s="39">
        <v>55646</v>
      </c>
      <c r="G29" s="39"/>
      <c r="H29" s="39">
        <f t="shared" si="1"/>
        <v>55646</v>
      </c>
    </row>
    <row r="30" spans="1:8" s="45" customFormat="1" ht="20.25" customHeight="1">
      <c r="A30" s="44">
        <v>85</v>
      </c>
      <c r="B30" s="44"/>
      <c r="C30" s="44"/>
      <c r="D30" s="14" t="s">
        <v>8</v>
      </c>
      <c r="E30" s="35">
        <v>3079000</v>
      </c>
      <c r="F30" s="38">
        <v>727364</v>
      </c>
      <c r="G30" s="39"/>
      <c r="H30" s="38">
        <f t="shared" si="1"/>
        <v>3806364</v>
      </c>
    </row>
    <row r="31" spans="1:8" s="45" customFormat="1" ht="47.25" customHeight="1">
      <c r="A31" s="44"/>
      <c r="B31" s="44">
        <v>8524</v>
      </c>
      <c r="C31" s="44"/>
      <c r="D31" s="21" t="s">
        <v>25</v>
      </c>
      <c r="E31" s="35">
        <v>845000</v>
      </c>
      <c r="F31" s="38">
        <v>720880</v>
      </c>
      <c r="G31" s="39"/>
      <c r="H31" s="38">
        <f t="shared" si="1"/>
        <v>1565880</v>
      </c>
    </row>
    <row r="32" spans="1:8" s="45" customFormat="1" ht="27" customHeight="1">
      <c r="A32" s="44"/>
      <c r="B32" s="44"/>
      <c r="C32" s="44">
        <v>40</v>
      </c>
      <c r="D32" s="6" t="s">
        <v>15</v>
      </c>
      <c r="E32" s="35">
        <v>845000</v>
      </c>
      <c r="F32" s="38">
        <v>720880</v>
      </c>
      <c r="G32" s="39"/>
      <c r="H32" s="38">
        <f t="shared" si="1"/>
        <v>1565880</v>
      </c>
    </row>
    <row r="33" spans="1:8" s="1" customFormat="1" ht="16.5" customHeight="1">
      <c r="A33" s="15" t="s">
        <v>0</v>
      </c>
      <c r="B33" s="15" t="s">
        <v>1</v>
      </c>
      <c r="C33" s="15" t="s">
        <v>2</v>
      </c>
      <c r="D33" s="15" t="s">
        <v>51</v>
      </c>
      <c r="E33" s="15" t="s">
        <v>44</v>
      </c>
      <c r="F33" s="16" t="s">
        <v>4</v>
      </c>
      <c r="G33" s="16" t="s">
        <v>11</v>
      </c>
      <c r="H33" s="16" t="s">
        <v>31</v>
      </c>
    </row>
    <row r="34" spans="1:8" s="2" customFormat="1" ht="10.5" customHeight="1">
      <c r="A34" s="31">
        <v>1</v>
      </c>
      <c r="B34" s="31">
        <v>2</v>
      </c>
      <c r="C34" s="31">
        <v>3</v>
      </c>
      <c r="D34" s="31">
        <v>4</v>
      </c>
      <c r="E34" s="31">
        <v>5</v>
      </c>
      <c r="F34" s="31">
        <v>6</v>
      </c>
      <c r="G34" s="31">
        <v>7</v>
      </c>
      <c r="H34" s="31">
        <v>8</v>
      </c>
    </row>
    <row r="35" spans="1:8" s="45" customFormat="1" ht="20.25" customHeight="1">
      <c r="A35" s="44"/>
      <c r="B35" s="44">
        <v>8531</v>
      </c>
      <c r="C35" s="44"/>
      <c r="D35" s="49" t="s">
        <v>48</v>
      </c>
      <c r="E35" s="35">
        <v>801000</v>
      </c>
      <c r="F35" s="38">
        <f>SUM(F36:F38)</f>
        <v>6484</v>
      </c>
      <c r="G35" s="39"/>
      <c r="H35" s="38">
        <f t="shared" si="1"/>
        <v>807484</v>
      </c>
    </row>
    <row r="36" spans="1:8" s="45" customFormat="1" ht="20.25" customHeight="1">
      <c r="A36" s="44"/>
      <c r="B36" s="44"/>
      <c r="C36" s="44">
        <v>11</v>
      </c>
      <c r="D36" s="47" t="s">
        <v>49</v>
      </c>
      <c r="E36" s="46">
        <v>524881</v>
      </c>
      <c r="F36" s="39">
        <v>5389</v>
      </c>
      <c r="G36" s="39"/>
      <c r="H36" s="39">
        <f t="shared" si="1"/>
        <v>530270</v>
      </c>
    </row>
    <row r="37" spans="1:8" s="45" customFormat="1" ht="20.25" customHeight="1">
      <c r="A37" s="44"/>
      <c r="B37" s="44"/>
      <c r="C37" s="44">
        <v>41</v>
      </c>
      <c r="D37" s="47" t="s">
        <v>39</v>
      </c>
      <c r="E37" s="46">
        <v>103000</v>
      </c>
      <c r="F37" s="39">
        <v>963</v>
      </c>
      <c r="G37" s="39"/>
      <c r="H37" s="39">
        <f t="shared" si="1"/>
        <v>103963</v>
      </c>
    </row>
    <row r="38" spans="1:8" s="45" customFormat="1" ht="20.25" customHeight="1">
      <c r="A38" s="44"/>
      <c r="B38" s="44"/>
      <c r="C38" s="44">
        <v>42</v>
      </c>
      <c r="D38" s="47" t="s">
        <v>40</v>
      </c>
      <c r="E38" s="46">
        <v>14000</v>
      </c>
      <c r="F38" s="39">
        <v>132</v>
      </c>
      <c r="G38" s="39"/>
      <c r="H38" s="39">
        <f t="shared" si="1"/>
        <v>14132</v>
      </c>
    </row>
    <row r="39" spans="1:8" s="45" customFormat="1" ht="20.25" customHeight="1">
      <c r="A39" s="44">
        <v>86</v>
      </c>
      <c r="B39" s="44"/>
      <c r="C39" s="44"/>
      <c r="D39" s="14" t="s">
        <v>9</v>
      </c>
      <c r="E39" s="35">
        <v>5463248</v>
      </c>
      <c r="F39" s="35">
        <v>8938</v>
      </c>
      <c r="G39" s="39"/>
      <c r="H39" s="38">
        <f t="shared" si="1"/>
        <v>5472186</v>
      </c>
    </row>
    <row r="40" spans="1:8" s="45" customFormat="1" ht="20.25" customHeight="1">
      <c r="A40" s="44"/>
      <c r="B40" s="44">
        <v>8622</v>
      </c>
      <c r="C40" s="44"/>
      <c r="D40" s="21" t="s">
        <v>27</v>
      </c>
      <c r="E40" s="35">
        <v>1260000</v>
      </c>
      <c r="F40" s="35">
        <v>8500</v>
      </c>
      <c r="G40" s="39"/>
      <c r="H40" s="38">
        <f t="shared" si="1"/>
        <v>1268500</v>
      </c>
    </row>
    <row r="41" spans="1:8" s="45" customFormat="1" ht="20.25" customHeight="1">
      <c r="A41" s="44"/>
      <c r="B41" s="44"/>
      <c r="C41" s="44">
        <v>22</v>
      </c>
      <c r="D41" s="6" t="s">
        <v>20</v>
      </c>
      <c r="E41" s="46">
        <v>1260000</v>
      </c>
      <c r="F41" s="46">
        <v>8500</v>
      </c>
      <c r="G41" s="39"/>
      <c r="H41" s="38">
        <f t="shared" si="1"/>
        <v>1268500</v>
      </c>
    </row>
    <row r="42" spans="1:8" s="45" customFormat="1" ht="20.25" customHeight="1">
      <c r="A42" s="44"/>
      <c r="B42" s="44">
        <v>8695</v>
      </c>
      <c r="C42" s="44"/>
      <c r="D42" s="21" t="s">
        <v>17</v>
      </c>
      <c r="E42" s="35">
        <v>180708</v>
      </c>
      <c r="F42" s="35">
        <f>SUM(F43)</f>
        <v>438</v>
      </c>
      <c r="G42" s="39"/>
      <c r="H42" s="38">
        <f t="shared" si="1"/>
        <v>181146</v>
      </c>
    </row>
    <row r="43" spans="1:8" s="45" customFormat="1" ht="20.25" customHeight="1">
      <c r="A43" s="44"/>
      <c r="B43" s="44"/>
      <c r="C43" s="44">
        <v>43</v>
      </c>
      <c r="D43" s="47" t="s">
        <v>47</v>
      </c>
      <c r="E43" s="46">
        <v>8625</v>
      </c>
      <c r="F43" s="46">
        <v>438</v>
      </c>
      <c r="G43" s="39"/>
      <c r="H43" s="38">
        <f t="shared" si="1"/>
        <v>9063</v>
      </c>
    </row>
    <row r="44" spans="1:8" s="45" customFormat="1" ht="29.25" customHeight="1">
      <c r="A44" s="44">
        <v>93</v>
      </c>
      <c r="B44" s="44"/>
      <c r="C44" s="44"/>
      <c r="D44" s="14" t="s">
        <v>10</v>
      </c>
      <c r="E44" s="35">
        <v>8395281</v>
      </c>
      <c r="F44" s="35">
        <v>82147</v>
      </c>
      <c r="G44" s="39"/>
      <c r="H44" s="38">
        <f t="shared" si="1"/>
        <v>8477428</v>
      </c>
    </row>
    <row r="45" spans="1:8" s="45" customFormat="1" ht="20.25" customHeight="1">
      <c r="A45" s="44"/>
      <c r="B45" s="44">
        <v>9313</v>
      </c>
      <c r="C45" s="44"/>
      <c r="D45" s="21" t="s">
        <v>50</v>
      </c>
      <c r="E45" s="35">
        <v>6722000</v>
      </c>
      <c r="F45" s="35">
        <f>SUM(F46)</f>
        <v>73147</v>
      </c>
      <c r="G45" s="39"/>
      <c r="H45" s="38">
        <f t="shared" si="1"/>
        <v>6795147</v>
      </c>
    </row>
    <row r="46" spans="1:8" s="45" customFormat="1" ht="20.25" customHeight="1">
      <c r="A46" s="44"/>
      <c r="B46" s="44"/>
      <c r="C46" s="44">
        <v>12</v>
      </c>
      <c r="D46" s="47" t="s">
        <v>38</v>
      </c>
      <c r="E46" s="46">
        <v>3731000</v>
      </c>
      <c r="F46" s="46">
        <v>73147</v>
      </c>
      <c r="G46" s="39"/>
      <c r="H46" s="38">
        <f t="shared" si="1"/>
        <v>3804147</v>
      </c>
    </row>
    <row r="47" spans="1:8" s="45" customFormat="1" ht="24.75" customHeight="1">
      <c r="A47" s="44"/>
      <c r="B47" s="44">
        <v>9318</v>
      </c>
      <c r="C47" s="44"/>
      <c r="D47" s="49" t="s">
        <v>24</v>
      </c>
      <c r="E47" s="35">
        <v>1673281</v>
      </c>
      <c r="F47" s="35">
        <v>9000</v>
      </c>
      <c r="G47" s="39"/>
      <c r="H47" s="38">
        <f t="shared" si="1"/>
        <v>1682281</v>
      </c>
    </row>
    <row r="48" spans="1:8" s="45" customFormat="1" ht="20.25" customHeight="1">
      <c r="A48" s="44"/>
      <c r="B48" s="44"/>
      <c r="C48" s="44">
        <v>70</v>
      </c>
      <c r="D48" s="47" t="s">
        <v>55</v>
      </c>
      <c r="E48" s="46">
        <v>44000</v>
      </c>
      <c r="F48" s="46">
        <v>9000</v>
      </c>
      <c r="G48" s="39"/>
      <c r="H48" s="38">
        <f t="shared" si="1"/>
        <v>53000</v>
      </c>
    </row>
    <row r="49" spans="1:8" s="45" customFormat="1" ht="20.25" customHeight="1">
      <c r="A49" s="139" t="s">
        <v>41</v>
      </c>
      <c r="B49" s="139"/>
      <c r="C49" s="139"/>
      <c r="D49" s="139"/>
      <c r="E49" s="35"/>
      <c r="F49" s="35">
        <f>SUM(F24,F30,F39,F44)</f>
        <v>914095</v>
      </c>
      <c r="G49" s="39"/>
      <c r="H49" s="35"/>
    </row>
    <row r="50" spans="1:8" s="45" customFormat="1" ht="20.25" customHeight="1">
      <c r="A50" s="138" t="s">
        <v>42</v>
      </c>
      <c r="B50" s="138"/>
      <c r="C50" s="138"/>
      <c r="D50" s="138"/>
      <c r="E50" s="48"/>
      <c r="F50" s="48"/>
      <c r="G50" s="48"/>
      <c r="H50" s="8">
        <f>E22+F49</f>
        <v>46590279</v>
      </c>
    </row>
  </sheetData>
  <mergeCells count="5">
    <mergeCell ref="A50:D50"/>
    <mergeCell ref="A19:D19"/>
    <mergeCell ref="A20:D20"/>
    <mergeCell ref="A21:H21"/>
    <mergeCell ref="A49:D49"/>
  </mergeCells>
  <printOptions/>
  <pageMargins left="0.7874015748031497" right="0.2755905511811024" top="0.64" bottom="1.01" header="0.5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H84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" width="4.25390625" style="0" customWidth="1"/>
    <col min="2" max="2" width="7.875" style="0" bestFit="1" customWidth="1"/>
    <col min="3" max="3" width="6.375" style="0" customWidth="1"/>
    <col min="4" max="4" width="30.375" style="0" customWidth="1"/>
    <col min="5" max="5" width="14.25390625" style="0" customWidth="1"/>
    <col min="6" max="7" width="11.625" style="5" bestFit="1" customWidth="1"/>
    <col min="8" max="8" width="14.375" style="10" bestFit="1" customWidth="1"/>
  </cols>
  <sheetData>
    <row r="1" spans="5:7" ht="12.75">
      <c r="E1" s="28" t="s">
        <v>28</v>
      </c>
      <c r="F1" s="28"/>
      <c r="G1" s="28"/>
    </row>
    <row r="2" spans="5:7" ht="12.75">
      <c r="E2" s="50" t="s">
        <v>43</v>
      </c>
      <c r="F2" s="29"/>
      <c r="G2" s="29"/>
    </row>
    <row r="3" spans="5:7" ht="12.75">
      <c r="E3" s="30" t="s">
        <v>29</v>
      </c>
      <c r="F3" s="30"/>
      <c r="G3" s="30"/>
    </row>
    <row r="4" spans="5:7" ht="12.75">
      <c r="E4" s="30"/>
      <c r="F4" s="30"/>
      <c r="G4" s="30"/>
    </row>
    <row r="5" spans="2:4" ht="26.25" customHeight="1">
      <c r="B5" s="7"/>
      <c r="C5" s="17"/>
      <c r="D5" s="17" t="s">
        <v>30</v>
      </c>
    </row>
    <row r="6" ht="8.25" customHeight="1" thickBot="1"/>
    <row r="7" spans="1:8" s="1" customFormat="1" ht="16.5" customHeight="1">
      <c r="A7" s="22" t="s">
        <v>0</v>
      </c>
      <c r="B7" s="23" t="s">
        <v>1</v>
      </c>
      <c r="C7" s="23" t="s">
        <v>2</v>
      </c>
      <c r="D7" s="23" t="s">
        <v>51</v>
      </c>
      <c r="E7" s="23" t="s">
        <v>44</v>
      </c>
      <c r="F7" s="26" t="s">
        <v>4</v>
      </c>
      <c r="G7" s="26" t="s">
        <v>11</v>
      </c>
      <c r="H7" s="24" t="s">
        <v>31</v>
      </c>
    </row>
    <row r="8" spans="1:8" s="2" customFormat="1" ht="10.5" customHeight="1">
      <c r="A8" s="60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61">
        <v>8</v>
      </c>
    </row>
    <row r="9" spans="1:8" s="2" customFormat="1" ht="29.25" customHeight="1">
      <c r="A9" s="27"/>
      <c r="B9" s="11"/>
      <c r="C9" s="11"/>
      <c r="D9" s="32" t="s">
        <v>32</v>
      </c>
      <c r="E9" s="75">
        <v>45810446</v>
      </c>
      <c r="F9" s="76"/>
      <c r="G9" s="76"/>
      <c r="H9" s="77"/>
    </row>
    <row r="10" spans="1:8" s="37" customFormat="1" ht="20.25" customHeight="1">
      <c r="A10" s="62"/>
      <c r="B10" s="34"/>
      <c r="C10" s="34"/>
      <c r="D10" s="18" t="s">
        <v>33</v>
      </c>
      <c r="E10" s="78"/>
      <c r="F10" s="79"/>
      <c r="G10" s="79"/>
      <c r="H10" s="80"/>
    </row>
    <row r="11" spans="1:8" s="37" customFormat="1" ht="60">
      <c r="A11" s="63" t="s">
        <v>57</v>
      </c>
      <c r="B11" s="55" t="s">
        <v>58</v>
      </c>
      <c r="C11" s="44">
        <v>211</v>
      </c>
      <c r="D11" s="59" t="s">
        <v>74</v>
      </c>
      <c r="E11" s="69">
        <v>9500</v>
      </c>
      <c r="F11" s="68" t="s">
        <v>7</v>
      </c>
      <c r="G11" s="70">
        <v>9500</v>
      </c>
      <c r="H11" s="71">
        <f>SUM(E11:F11,-G11)</f>
        <v>0</v>
      </c>
    </row>
    <row r="12" spans="1:8" s="37" customFormat="1" ht="36">
      <c r="A12" s="63" t="s">
        <v>57</v>
      </c>
      <c r="B12" s="55" t="s">
        <v>58</v>
      </c>
      <c r="C12" s="44">
        <v>213</v>
      </c>
      <c r="D12" s="59" t="s">
        <v>75</v>
      </c>
      <c r="E12" s="68" t="s">
        <v>7</v>
      </c>
      <c r="F12" s="69">
        <v>9500</v>
      </c>
      <c r="G12" s="9" t="s">
        <v>7</v>
      </c>
      <c r="H12" s="71">
        <f>SUM(F12)</f>
        <v>9500</v>
      </c>
    </row>
    <row r="13" spans="1:8" s="3" customFormat="1" ht="60">
      <c r="A13" s="25">
        <v>700</v>
      </c>
      <c r="B13" s="12">
        <v>70005</v>
      </c>
      <c r="C13" s="13" t="s">
        <v>56</v>
      </c>
      <c r="D13" s="59" t="s">
        <v>74</v>
      </c>
      <c r="E13" s="70">
        <v>12000</v>
      </c>
      <c r="F13" s="70">
        <v>2000</v>
      </c>
      <c r="G13" s="9" t="s">
        <v>7</v>
      </c>
      <c r="H13" s="71">
        <f aca="true" t="shared" si="0" ref="H13:H19">SUM(E13:F13)</f>
        <v>14000</v>
      </c>
    </row>
    <row r="14" spans="1:8" s="3" customFormat="1" ht="60">
      <c r="A14" s="25">
        <v>750</v>
      </c>
      <c r="B14" s="12">
        <v>75011</v>
      </c>
      <c r="C14" s="13" t="s">
        <v>56</v>
      </c>
      <c r="D14" s="59" t="s">
        <v>74</v>
      </c>
      <c r="E14" s="70">
        <v>187199</v>
      </c>
      <c r="F14" s="70">
        <v>562</v>
      </c>
      <c r="G14" s="9" t="s">
        <v>7</v>
      </c>
      <c r="H14" s="71">
        <f t="shared" si="0"/>
        <v>187761</v>
      </c>
    </row>
    <row r="15" spans="1:8" s="3" customFormat="1" ht="60">
      <c r="A15" s="25">
        <v>754</v>
      </c>
      <c r="B15" s="12">
        <v>75405</v>
      </c>
      <c r="C15" s="12">
        <v>211</v>
      </c>
      <c r="D15" s="59" t="s">
        <v>74</v>
      </c>
      <c r="E15" s="70">
        <v>6534000</v>
      </c>
      <c r="F15" s="70">
        <v>367000</v>
      </c>
      <c r="G15" s="9" t="s">
        <v>7</v>
      </c>
      <c r="H15" s="71">
        <f t="shared" si="0"/>
        <v>6901000</v>
      </c>
    </row>
    <row r="16" spans="1:8" s="3" customFormat="1" ht="60">
      <c r="A16" s="25">
        <v>754</v>
      </c>
      <c r="B16" s="12">
        <v>75411</v>
      </c>
      <c r="C16" s="12">
        <v>231</v>
      </c>
      <c r="D16" s="59" t="s">
        <v>76</v>
      </c>
      <c r="E16" s="9" t="s">
        <v>7</v>
      </c>
      <c r="F16" s="70">
        <v>20000</v>
      </c>
      <c r="G16" s="9" t="s">
        <v>7</v>
      </c>
      <c r="H16" s="71">
        <f t="shared" si="0"/>
        <v>20000</v>
      </c>
    </row>
    <row r="17" spans="1:8" s="3" customFormat="1" ht="60">
      <c r="A17" s="25">
        <v>801</v>
      </c>
      <c r="B17" s="12">
        <v>80131</v>
      </c>
      <c r="C17" s="12">
        <v>231</v>
      </c>
      <c r="D17" s="59" t="s">
        <v>76</v>
      </c>
      <c r="E17" s="9" t="s">
        <v>7</v>
      </c>
      <c r="F17" s="70">
        <v>2800</v>
      </c>
      <c r="G17" s="9" t="s">
        <v>7</v>
      </c>
      <c r="H17" s="71">
        <f t="shared" si="0"/>
        <v>2800</v>
      </c>
    </row>
    <row r="18" spans="1:8" s="3" customFormat="1" ht="33.75">
      <c r="A18" s="25">
        <v>801</v>
      </c>
      <c r="B18" s="12">
        <v>80195</v>
      </c>
      <c r="C18" s="12">
        <v>213</v>
      </c>
      <c r="D18" s="58" t="s">
        <v>75</v>
      </c>
      <c r="E18" s="9" t="s">
        <v>7</v>
      </c>
      <c r="F18" s="70">
        <v>55214</v>
      </c>
      <c r="G18" s="9" t="s">
        <v>7</v>
      </c>
      <c r="H18" s="71">
        <f t="shared" si="0"/>
        <v>55214</v>
      </c>
    </row>
    <row r="19" spans="1:8" s="3" customFormat="1" ht="60">
      <c r="A19" s="25">
        <v>851</v>
      </c>
      <c r="B19" s="12">
        <v>85156</v>
      </c>
      <c r="C19" s="12">
        <v>211</v>
      </c>
      <c r="D19" s="59" t="s">
        <v>74</v>
      </c>
      <c r="E19" s="70">
        <v>1878000</v>
      </c>
      <c r="F19" s="72">
        <v>195000</v>
      </c>
      <c r="G19" s="9" t="s">
        <v>7</v>
      </c>
      <c r="H19" s="71">
        <f t="shared" si="0"/>
        <v>2073000</v>
      </c>
    </row>
    <row r="20" spans="1:8" s="3" customFormat="1" ht="33.75">
      <c r="A20" s="25">
        <v>853</v>
      </c>
      <c r="B20" s="12">
        <v>85301</v>
      </c>
      <c r="C20" s="12">
        <v>213</v>
      </c>
      <c r="D20" s="58" t="s">
        <v>75</v>
      </c>
      <c r="E20" s="70">
        <v>97000</v>
      </c>
      <c r="F20" s="9" t="s">
        <v>7</v>
      </c>
      <c r="G20" s="70">
        <v>73000</v>
      </c>
      <c r="H20" s="71">
        <f>SUM(E20:F20,-G20)</f>
        <v>24000</v>
      </c>
    </row>
    <row r="21" spans="1:8" s="3" customFormat="1" ht="33.75">
      <c r="A21" s="25">
        <v>853</v>
      </c>
      <c r="B21" s="12">
        <v>85302</v>
      </c>
      <c r="C21" s="12">
        <v>213</v>
      </c>
      <c r="D21" s="58" t="s">
        <v>75</v>
      </c>
      <c r="E21" s="70">
        <v>1797000</v>
      </c>
      <c r="F21" s="70">
        <v>49000</v>
      </c>
      <c r="G21" s="9" t="s">
        <v>7</v>
      </c>
      <c r="H21" s="71">
        <f>SUM(E21:F21)</f>
        <v>1846000</v>
      </c>
    </row>
    <row r="22" spans="1:8" s="3" customFormat="1" ht="33.75">
      <c r="A22" s="25">
        <v>853</v>
      </c>
      <c r="B22" s="12">
        <v>85304</v>
      </c>
      <c r="C22" s="12">
        <v>213</v>
      </c>
      <c r="D22" s="58" t="s">
        <v>75</v>
      </c>
      <c r="E22" s="70">
        <v>883000</v>
      </c>
      <c r="F22" s="70">
        <v>47000</v>
      </c>
      <c r="G22" s="9" t="s">
        <v>7</v>
      </c>
      <c r="H22" s="71">
        <f>SUM(E22:F22)</f>
        <v>930000</v>
      </c>
    </row>
    <row r="23" spans="1:8" s="3" customFormat="1" ht="60">
      <c r="A23" s="25">
        <v>853</v>
      </c>
      <c r="B23" s="12">
        <v>85318</v>
      </c>
      <c r="C23" s="12">
        <v>211</v>
      </c>
      <c r="D23" s="59" t="s">
        <v>74</v>
      </c>
      <c r="E23" s="70">
        <v>59000</v>
      </c>
      <c r="F23" s="70">
        <v>23500</v>
      </c>
      <c r="G23" s="9" t="s">
        <v>7</v>
      </c>
      <c r="H23" s="71">
        <f>SUM(E23:F23)</f>
        <v>82500</v>
      </c>
    </row>
    <row r="24" spans="1:8" s="3" customFormat="1" ht="60">
      <c r="A24" s="25">
        <v>853</v>
      </c>
      <c r="B24" s="12">
        <v>85333</v>
      </c>
      <c r="C24" s="12">
        <v>211</v>
      </c>
      <c r="D24" s="59" t="s">
        <v>74</v>
      </c>
      <c r="E24" s="70">
        <v>806000</v>
      </c>
      <c r="F24" s="9" t="s">
        <v>7</v>
      </c>
      <c r="G24" s="70">
        <v>4250</v>
      </c>
      <c r="H24" s="71">
        <f>SUM(E24:F24,-G24)</f>
        <v>801750</v>
      </c>
    </row>
    <row r="25" spans="1:8" s="3" customFormat="1" ht="33.75">
      <c r="A25" s="25">
        <v>853</v>
      </c>
      <c r="B25" s="12">
        <v>85333</v>
      </c>
      <c r="C25" s="12">
        <v>213</v>
      </c>
      <c r="D25" s="58" t="s">
        <v>75</v>
      </c>
      <c r="E25" s="70">
        <v>269000</v>
      </c>
      <c r="F25" s="9" t="s">
        <v>7</v>
      </c>
      <c r="G25" s="70">
        <v>1750</v>
      </c>
      <c r="H25" s="71">
        <f>SUM(E25:F25,-G25)</f>
        <v>267250</v>
      </c>
    </row>
    <row r="26" spans="1:8" s="3" customFormat="1" ht="33.75">
      <c r="A26" s="25">
        <v>853</v>
      </c>
      <c r="B26" s="12">
        <v>85395</v>
      </c>
      <c r="C26" s="12">
        <v>213</v>
      </c>
      <c r="D26" s="58" t="s">
        <v>75</v>
      </c>
      <c r="E26" s="9" t="s">
        <v>7</v>
      </c>
      <c r="F26" s="70">
        <v>408</v>
      </c>
      <c r="G26" s="9" t="s">
        <v>7</v>
      </c>
      <c r="H26" s="71">
        <f>SUM(E26:F26)</f>
        <v>408</v>
      </c>
    </row>
    <row r="27" spans="1:8" s="4" customFormat="1" ht="20.25" customHeight="1">
      <c r="A27" s="145" t="s">
        <v>34</v>
      </c>
      <c r="B27" s="139"/>
      <c r="C27" s="139"/>
      <c r="D27" s="139"/>
      <c r="E27" s="19"/>
      <c r="F27" s="19">
        <f>SUM(F11:F26)</f>
        <v>771984</v>
      </c>
      <c r="G27" s="19">
        <f>SUM(G11:G26)</f>
        <v>88500</v>
      </c>
      <c r="H27" s="73"/>
    </row>
    <row r="28" spans="1:8" ht="20.25" customHeight="1" thickBot="1">
      <c r="A28" s="143" t="s">
        <v>35</v>
      </c>
      <c r="B28" s="144"/>
      <c r="C28" s="144"/>
      <c r="D28" s="144"/>
      <c r="E28" s="81"/>
      <c r="F28" s="82"/>
      <c r="G28" s="82"/>
      <c r="H28" s="74">
        <f>E9+F27-G27</f>
        <v>46493930</v>
      </c>
    </row>
    <row r="29" spans="1:8" s="43" customFormat="1" ht="20.25" customHeight="1" thickBot="1">
      <c r="A29" s="146"/>
      <c r="B29" s="147"/>
      <c r="C29" s="147"/>
      <c r="D29" s="147"/>
      <c r="E29" s="147"/>
      <c r="F29" s="147"/>
      <c r="G29" s="147"/>
      <c r="H29" s="147"/>
    </row>
    <row r="30" spans="1:8" s="2" customFormat="1" ht="42.75" customHeight="1">
      <c r="A30" s="64"/>
      <c r="B30" s="65"/>
      <c r="C30" s="65"/>
      <c r="D30" s="66" t="s">
        <v>36</v>
      </c>
      <c r="E30" s="83">
        <v>48947556</v>
      </c>
      <c r="F30" s="84"/>
      <c r="G30" s="84"/>
      <c r="H30" s="85"/>
    </row>
    <row r="31" spans="1:8" s="37" customFormat="1" ht="20.25" customHeight="1">
      <c r="A31" s="62"/>
      <c r="B31" s="34"/>
      <c r="C31" s="34"/>
      <c r="D31" s="18" t="s">
        <v>37</v>
      </c>
      <c r="E31" s="86"/>
      <c r="F31" s="87"/>
      <c r="G31" s="87"/>
      <c r="H31" s="88"/>
    </row>
    <row r="32" spans="1:8" s="45" customFormat="1" ht="15">
      <c r="A32" s="67">
        <v>700</v>
      </c>
      <c r="B32" s="44"/>
      <c r="C32" s="44"/>
      <c r="D32" s="56" t="s">
        <v>59</v>
      </c>
      <c r="E32" s="78">
        <f>SUM(E33)</f>
        <v>67000</v>
      </c>
      <c r="F32" s="78">
        <f>SUM(F33)</f>
        <v>2000</v>
      </c>
      <c r="G32" s="78"/>
      <c r="H32" s="73">
        <f>E32+F32-G32</f>
        <v>69000</v>
      </c>
    </row>
    <row r="33" spans="1:8" s="45" customFormat="1" ht="24">
      <c r="A33" s="67"/>
      <c r="B33" s="44">
        <v>70005</v>
      </c>
      <c r="C33" s="44"/>
      <c r="D33" s="56" t="s">
        <v>18</v>
      </c>
      <c r="E33" s="78">
        <v>67000</v>
      </c>
      <c r="F33" s="20">
        <v>2000</v>
      </c>
      <c r="G33" s="78"/>
      <c r="H33" s="73">
        <f aca="true" t="shared" si="1" ref="H33:H38">E33+F33-G33</f>
        <v>69000</v>
      </c>
    </row>
    <row r="34" spans="1:8" s="45" customFormat="1" ht="15">
      <c r="A34" s="67"/>
      <c r="B34" s="44"/>
      <c r="C34" s="44">
        <v>4300</v>
      </c>
      <c r="D34" s="57" t="s">
        <v>60</v>
      </c>
      <c r="E34" s="69">
        <v>10000</v>
      </c>
      <c r="F34" s="70">
        <v>2000</v>
      </c>
      <c r="G34" s="78"/>
      <c r="H34" s="89">
        <f t="shared" si="1"/>
        <v>12000</v>
      </c>
    </row>
    <row r="35" spans="1:8" s="45" customFormat="1" ht="15">
      <c r="A35" s="67">
        <v>750</v>
      </c>
      <c r="B35" s="44"/>
      <c r="C35" s="44"/>
      <c r="D35" s="56" t="s">
        <v>61</v>
      </c>
      <c r="E35" s="20">
        <v>3774409</v>
      </c>
      <c r="F35" s="20">
        <f>SUM(F36)</f>
        <v>562</v>
      </c>
      <c r="G35" s="78"/>
      <c r="H35" s="73">
        <f t="shared" si="1"/>
        <v>3774971</v>
      </c>
    </row>
    <row r="36" spans="1:8" s="37" customFormat="1" ht="15">
      <c r="A36" s="62"/>
      <c r="B36" s="44">
        <v>75011</v>
      </c>
      <c r="C36" s="44"/>
      <c r="D36" s="56" t="s">
        <v>21</v>
      </c>
      <c r="E36" s="78">
        <v>187199</v>
      </c>
      <c r="F36" s="78">
        <f>SUM(F37)</f>
        <v>562</v>
      </c>
      <c r="G36" s="78"/>
      <c r="H36" s="73">
        <f t="shared" si="1"/>
        <v>187761</v>
      </c>
    </row>
    <row r="37" spans="1:8" s="37" customFormat="1" ht="15">
      <c r="A37" s="62"/>
      <c r="B37" s="44"/>
      <c r="C37" s="44">
        <v>4210</v>
      </c>
      <c r="D37" s="57" t="s">
        <v>62</v>
      </c>
      <c r="E37" s="69">
        <v>3500</v>
      </c>
      <c r="F37" s="69">
        <v>562</v>
      </c>
      <c r="G37" s="78"/>
      <c r="H37" s="89">
        <f t="shared" si="1"/>
        <v>4062</v>
      </c>
    </row>
    <row r="38" spans="1:8" s="45" customFormat="1" ht="24">
      <c r="A38" s="67">
        <v>754</v>
      </c>
      <c r="B38" s="44"/>
      <c r="C38" s="44"/>
      <c r="D38" s="56" t="s">
        <v>63</v>
      </c>
      <c r="E38" s="78">
        <v>8549000</v>
      </c>
      <c r="F38" s="20">
        <f>SUM(F39,F53)</f>
        <v>471720</v>
      </c>
      <c r="G38" s="20">
        <f>SUM(G39,G53)</f>
        <v>84720</v>
      </c>
      <c r="H38" s="73">
        <f t="shared" si="1"/>
        <v>8936000</v>
      </c>
    </row>
    <row r="39" spans="1:8" s="45" customFormat="1" ht="15">
      <c r="A39" s="67"/>
      <c r="B39" s="44">
        <v>75405</v>
      </c>
      <c r="C39" s="44"/>
      <c r="D39" s="56" t="s">
        <v>23</v>
      </c>
      <c r="E39" s="78">
        <v>6534000</v>
      </c>
      <c r="F39" s="20">
        <f>SUM(F40:F52)</f>
        <v>451720</v>
      </c>
      <c r="G39" s="20">
        <f>SUM(G40:G52)</f>
        <v>84720</v>
      </c>
      <c r="H39" s="73">
        <f>E39+F39-G39</f>
        <v>6901000</v>
      </c>
    </row>
    <row r="40" spans="1:8" s="45" customFormat="1" ht="25.5">
      <c r="A40" s="67"/>
      <c r="B40" s="44"/>
      <c r="C40" s="44">
        <v>3030</v>
      </c>
      <c r="D40" s="57" t="s">
        <v>22</v>
      </c>
      <c r="E40" s="69">
        <v>34500</v>
      </c>
      <c r="F40" s="70">
        <v>7000</v>
      </c>
      <c r="G40" s="78"/>
      <c r="H40" s="89">
        <f>E40+F40-G40</f>
        <v>41500</v>
      </c>
    </row>
    <row r="41" spans="1:8" s="45" customFormat="1" ht="25.5">
      <c r="A41" s="67"/>
      <c r="B41" s="44"/>
      <c r="C41" s="44">
        <v>4010</v>
      </c>
      <c r="D41" s="57" t="s">
        <v>71</v>
      </c>
      <c r="E41" s="69">
        <v>281100</v>
      </c>
      <c r="F41" s="78"/>
      <c r="G41" s="78">
        <v>77142</v>
      </c>
      <c r="H41" s="89">
        <f>E41+F41-G41</f>
        <v>203958</v>
      </c>
    </row>
    <row r="42" spans="1:8" s="45" customFormat="1" ht="25.5">
      <c r="A42" s="67"/>
      <c r="B42" s="44"/>
      <c r="C42" s="44">
        <v>4020</v>
      </c>
      <c r="D42" s="57" t="s">
        <v>79</v>
      </c>
      <c r="E42" s="69">
        <v>67000</v>
      </c>
      <c r="F42" s="78">
        <v>67930</v>
      </c>
      <c r="G42" s="78"/>
      <c r="H42" s="89">
        <f>E42+F42-G42</f>
        <v>134930</v>
      </c>
    </row>
    <row r="43" spans="1:8" s="45" customFormat="1" ht="24.75" customHeight="1">
      <c r="A43" s="67"/>
      <c r="B43" s="44"/>
      <c r="C43" s="44">
        <v>4040</v>
      </c>
      <c r="D43" s="57" t="s">
        <v>80</v>
      </c>
      <c r="E43" s="69">
        <v>23500</v>
      </c>
      <c r="F43" s="78"/>
      <c r="G43" s="78">
        <v>78</v>
      </c>
      <c r="H43" s="89">
        <f>E43+F43-G43</f>
        <v>23422</v>
      </c>
    </row>
    <row r="44" spans="1:8" s="45" customFormat="1" ht="38.25">
      <c r="A44" s="67"/>
      <c r="B44" s="44"/>
      <c r="C44" s="44">
        <v>4060</v>
      </c>
      <c r="D44" s="57" t="s">
        <v>64</v>
      </c>
      <c r="E44" s="69">
        <v>102500</v>
      </c>
      <c r="F44" s="70">
        <v>43500</v>
      </c>
      <c r="G44" s="78"/>
      <c r="H44" s="89">
        <f aca="true" t="shared" si="2" ref="H44:H52">E44+F44-G44</f>
        <v>146000</v>
      </c>
    </row>
    <row r="45" spans="1:8" s="45" customFormat="1" ht="42" customHeight="1">
      <c r="A45" s="67"/>
      <c r="B45" s="44"/>
      <c r="C45" s="44">
        <v>4070</v>
      </c>
      <c r="D45" s="57" t="s">
        <v>81</v>
      </c>
      <c r="E45" s="69">
        <v>304000</v>
      </c>
      <c r="F45" s="78"/>
      <c r="G45" s="78">
        <v>3000</v>
      </c>
      <c r="H45" s="89">
        <f t="shared" si="2"/>
        <v>301000</v>
      </c>
    </row>
    <row r="46" spans="1:8" s="45" customFormat="1" ht="15">
      <c r="A46" s="67"/>
      <c r="B46" s="44"/>
      <c r="C46" s="44">
        <v>4210</v>
      </c>
      <c r="D46" s="57" t="s">
        <v>62</v>
      </c>
      <c r="E46" s="69">
        <v>334000</v>
      </c>
      <c r="F46" s="70">
        <v>224000</v>
      </c>
      <c r="G46" s="78"/>
      <c r="H46" s="89">
        <f t="shared" si="2"/>
        <v>558000</v>
      </c>
    </row>
    <row r="47" spans="1:8" s="45" customFormat="1" ht="25.5">
      <c r="A47" s="67"/>
      <c r="B47" s="44"/>
      <c r="C47" s="44">
        <v>4230</v>
      </c>
      <c r="D47" s="57" t="s">
        <v>82</v>
      </c>
      <c r="E47" s="69">
        <v>500</v>
      </c>
      <c r="F47" s="78"/>
      <c r="G47" s="78">
        <v>500</v>
      </c>
      <c r="H47" s="89">
        <f t="shared" si="2"/>
        <v>0</v>
      </c>
    </row>
    <row r="48" spans="1:8" s="45" customFormat="1" ht="15">
      <c r="A48" s="67"/>
      <c r="B48" s="44"/>
      <c r="C48" s="44">
        <v>4260</v>
      </c>
      <c r="D48" s="57" t="s">
        <v>72</v>
      </c>
      <c r="E48" s="69">
        <v>85100</v>
      </c>
      <c r="F48" s="78">
        <v>8100</v>
      </c>
      <c r="G48" s="78"/>
      <c r="H48" s="89">
        <f t="shared" si="2"/>
        <v>93200</v>
      </c>
    </row>
    <row r="49" spans="1:8" s="45" customFormat="1" ht="15">
      <c r="A49" s="67"/>
      <c r="B49" s="44"/>
      <c r="C49" s="44">
        <v>4270</v>
      </c>
      <c r="D49" s="57" t="s">
        <v>65</v>
      </c>
      <c r="E49" s="69">
        <v>32300</v>
      </c>
      <c r="F49" s="70">
        <v>5000</v>
      </c>
      <c r="G49" s="78"/>
      <c r="H49" s="89">
        <f t="shared" si="2"/>
        <v>37300</v>
      </c>
    </row>
    <row r="50" spans="1:8" s="45" customFormat="1" ht="15">
      <c r="A50" s="67"/>
      <c r="B50" s="44"/>
      <c r="C50" s="44">
        <v>4300</v>
      </c>
      <c r="D50" s="57" t="s">
        <v>60</v>
      </c>
      <c r="E50" s="69">
        <v>149000</v>
      </c>
      <c r="F50" s="70">
        <v>84190</v>
      </c>
      <c r="G50" s="78"/>
      <c r="H50" s="89">
        <f t="shared" si="2"/>
        <v>233190</v>
      </c>
    </row>
    <row r="51" spans="1:8" s="45" customFormat="1" ht="15">
      <c r="A51" s="67"/>
      <c r="B51" s="44"/>
      <c r="C51" s="44">
        <v>4410</v>
      </c>
      <c r="D51" s="57" t="s">
        <v>13</v>
      </c>
      <c r="E51" s="69">
        <v>40000</v>
      </c>
      <c r="F51" s="70">
        <v>12000</v>
      </c>
      <c r="G51" s="78"/>
      <c r="H51" s="89">
        <f t="shared" si="2"/>
        <v>52000</v>
      </c>
    </row>
    <row r="52" spans="1:8" s="45" customFormat="1" ht="15">
      <c r="A52" s="67"/>
      <c r="B52" s="44"/>
      <c r="C52" s="44">
        <v>4520</v>
      </c>
      <c r="D52" s="57" t="s">
        <v>83</v>
      </c>
      <c r="E52" s="69">
        <v>12000</v>
      </c>
      <c r="F52" s="78"/>
      <c r="G52" s="78">
        <v>4000</v>
      </c>
      <c r="H52" s="89">
        <f t="shared" si="2"/>
        <v>8000</v>
      </c>
    </row>
    <row r="53" spans="1:8" s="45" customFormat="1" ht="24">
      <c r="A53" s="67"/>
      <c r="B53" s="44">
        <v>75411</v>
      </c>
      <c r="C53" s="44"/>
      <c r="D53" s="56" t="s">
        <v>66</v>
      </c>
      <c r="E53" s="20">
        <v>2015000</v>
      </c>
      <c r="F53" s="20">
        <f>SUM(F54)</f>
        <v>20000</v>
      </c>
      <c r="G53" s="78"/>
      <c r="H53" s="73">
        <f aca="true" t="shared" si="3" ref="H53:H82">E53+F53-G53</f>
        <v>2035000</v>
      </c>
    </row>
    <row r="54" spans="1:8" s="45" customFormat="1" ht="15">
      <c r="A54" s="67"/>
      <c r="B54" s="44"/>
      <c r="C54" s="44">
        <v>4250</v>
      </c>
      <c r="D54" s="57" t="s">
        <v>67</v>
      </c>
      <c r="E54" s="70">
        <v>176477</v>
      </c>
      <c r="F54" s="70">
        <v>20000</v>
      </c>
      <c r="G54" s="78"/>
      <c r="H54" s="89">
        <f t="shared" si="3"/>
        <v>196477</v>
      </c>
    </row>
    <row r="55" spans="1:8" s="45" customFormat="1" ht="15">
      <c r="A55" s="67">
        <v>801</v>
      </c>
      <c r="B55" s="44"/>
      <c r="C55" s="44"/>
      <c r="D55" s="56" t="s">
        <v>6</v>
      </c>
      <c r="E55" s="78">
        <v>18281126</v>
      </c>
      <c r="F55" s="78">
        <f>SUM(F56,F58)</f>
        <v>58014</v>
      </c>
      <c r="G55" s="78"/>
      <c r="H55" s="73">
        <f t="shared" si="3"/>
        <v>18339140</v>
      </c>
    </row>
    <row r="56" spans="1:8" s="45" customFormat="1" ht="15">
      <c r="A56" s="67"/>
      <c r="B56" s="44">
        <v>80131</v>
      </c>
      <c r="C56" s="44"/>
      <c r="D56" s="56" t="s">
        <v>68</v>
      </c>
      <c r="E56" s="78">
        <v>6531417</v>
      </c>
      <c r="F56" s="78">
        <v>2800</v>
      </c>
      <c r="G56" s="78"/>
      <c r="H56" s="73">
        <f t="shared" si="3"/>
        <v>6534217</v>
      </c>
    </row>
    <row r="57" spans="1:8" s="45" customFormat="1" ht="15">
      <c r="A57" s="67"/>
      <c r="B57" s="44"/>
      <c r="C57" s="44">
        <v>4300</v>
      </c>
      <c r="D57" s="57" t="s">
        <v>60</v>
      </c>
      <c r="E57" s="69">
        <v>64564</v>
      </c>
      <c r="F57" s="70">
        <v>2800</v>
      </c>
      <c r="G57" s="78"/>
      <c r="H57" s="89">
        <f>E57+F57-G57</f>
        <v>67364</v>
      </c>
    </row>
    <row r="58" spans="1:8" s="45" customFormat="1" ht="15">
      <c r="A58" s="67"/>
      <c r="B58" s="44">
        <v>80195</v>
      </c>
      <c r="C58" s="44"/>
      <c r="D58" s="56" t="s">
        <v>73</v>
      </c>
      <c r="E58" s="78"/>
      <c r="F58" s="20">
        <f>SUM(F59)</f>
        <v>55214</v>
      </c>
      <c r="G58" s="78"/>
      <c r="H58" s="73">
        <f t="shared" si="3"/>
        <v>55214</v>
      </c>
    </row>
    <row r="59" spans="1:8" s="45" customFormat="1" ht="25.5">
      <c r="A59" s="67"/>
      <c r="B59" s="44"/>
      <c r="C59" s="44">
        <v>4440</v>
      </c>
      <c r="D59" s="57" t="s">
        <v>16</v>
      </c>
      <c r="E59" s="78"/>
      <c r="F59" s="70">
        <v>55214</v>
      </c>
      <c r="G59" s="78"/>
      <c r="H59" s="89">
        <f t="shared" si="3"/>
        <v>55214</v>
      </c>
    </row>
    <row r="60" spans="1:8" s="45" customFormat="1" ht="15">
      <c r="A60" s="67">
        <v>851</v>
      </c>
      <c r="B60" s="44"/>
      <c r="C60" s="44"/>
      <c r="D60" s="56" t="s">
        <v>8</v>
      </c>
      <c r="E60" s="78">
        <v>4961072</v>
      </c>
      <c r="F60" s="78">
        <f>SUM(F61)</f>
        <v>215094</v>
      </c>
      <c r="G60" s="78">
        <f>SUM(G61)</f>
        <v>20094</v>
      </c>
      <c r="H60" s="73">
        <f t="shared" si="3"/>
        <v>5156072</v>
      </c>
    </row>
    <row r="61" spans="1:8" s="45" customFormat="1" ht="48">
      <c r="A61" s="67"/>
      <c r="B61" s="44">
        <v>85156</v>
      </c>
      <c r="C61" s="44"/>
      <c r="D61" s="56" t="s">
        <v>69</v>
      </c>
      <c r="E61" s="78">
        <v>1878000</v>
      </c>
      <c r="F61" s="78">
        <f>SUM(F63:F64)</f>
        <v>215094</v>
      </c>
      <c r="G61" s="78">
        <f>SUM(G62)</f>
        <v>20094</v>
      </c>
      <c r="H61" s="73">
        <f t="shared" si="3"/>
        <v>2073000</v>
      </c>
    </row>
    <row r="62" spans="1:8" s="45" customFormat="1" ht="26.25" customHeight="1">
      <c r="A62" s="67"/>
      <c r="B62" s="44"/>
      <c r="C62" s="44">
        <v>4130</v>
      </c>
      <c r="D62" s="56" t="s">
        <v>78</v>
      </c>
      <c r="E62" s="78">
        <v>1878000</v>
      </c>
      <c r="F62" s="78"/>
      <c r="G62" s="78">
        <v>20094</v>
      </c>
      <c r="H62" s="73">
        <f t="shared" si="3"/>
        <v>1857906</v>
      </c>
    </row>
    <row r="63" spans="1:8" s="45" customFormat="1" ht="15">
      <c r="A63" s="67"/>
      <c r="B63" s="44"/>
      <c r="C63" s="44">
        <v>4300</v>
      </c>
      <c r="D63" s="57" t="s">
        <v>60</v>
      </c>
      <c r="E63" s="78"/>
      <c r="F63" s="69">
        <v>30</v>
      </c>
      <c r="G63" s="78"/>
      <c r="H63" s="89">
        <f t="shared" si="3"/>
        <v>30</v>
      </c>
    </row>
    <row r="64" spans="1:8" s="45" customFormat="1" ht="25.5">
      <c r="A64" s="67"/>
      <c r="B64" s="44"/>
      <c r="C64" s="44">
        <v>4570</v>
      </c>
      <c r="D64" s="57" t="s">
        <v>77</v>
      </c>
      <c r="E64" s="78"/>
      <c r="F64" s="69">
        <v>215064</v>
      </c>
      <c r="G64" s="78"/>
      <c r="H64" s="89">
        <f t="shared" si="3"/>
        <v>215064</v>
      </c>
    </row>
    <row r="65" spans="1:8" s="45" customFormat="1" ht="15">
      <c r="A65" s="67">
        <v>853</v>
      </c>
      <c r="B65" s="44"/>
      <c r="C65" s="44"/>
      <c r="D65" s="56" t="s">
        <v>9</v>
      </c>
      <c r="E65" s="78">
        <v>5601422</v>
      </c>
      <c r="F65" s="78">
        <f>SUM(F66,F68,F77,F81)</f>
        <v>70908</v>
      </c>
      <c r="G65" s="78">
        <f>SUM(G66,G68,G77,G81)</f>
        <v>6000</v>
      </c>
      <c r="H65" s="73">
        <f t="shared" si="3"/>
        <v>5666330</v>
      </c>
    </row>
    <row r="66" spans="1:8" s="45" customFormat="1" ht="15">
      <c r="A66" s="67"/>
      <c r="B66" s="44">
        <v>85304</v>
      </c>
      <c r="C66" s="44"/>
      <c r="D66" s="56" t="s">
        <v>70</v>
      </c>
      <c r="E66" s="78">
        <v>883000</v>
      </c>
      <c r="F66" s="78">
        <v>47000</v>
      </c>
      <c r="G66" s="78"/>
      <c r="H66" s="73">
        <f t="shared" si="3"/>
        <v>930000</v>
      </c>
    </row>
    <row r="67" spans="1:8" s="45" customFormat="1" ht="15">
      <c r="A67" s="67"/>
      <c r="B67" s="44"/>
      <c r="C67" s="44">
        <v>3110</v>
      </c>
      <c r="D67" s="58" t="s">
        <v>20</v>
      </c>
      <c r="E67" s="69">
        <v>883000</v>
      </c>
      <c r="F67" s="69">
        <v>47000</v>
      </c>
      <c r="G67" s="78"/>
      <c r="H67" s="89">
        <f t="shared" si="3"/>
        <v>930000</v>
      </c>
    </row>
    <row r="68" spans="1:8" s="45" customFormat="1" ht="26.25" customHeight="1">
      <c r="A68" s="67"/>
      <c r="B68" s="44">
        <v>85318</v>
      </c>
      <c r="C68" s="44"/>
      <c r="D68" s="56" t="s">
        <v>26</v>
      </c>
      <c r="E68" s="78">
        <v>250300</v>
      </c>
      <c r="F68" s="78">
        <f>SUM(F69:F76)</f>
        <v>23500</v>
      </c>
      <c r="G68" s="78"/>
      <c r="H68" s="73">
        <f t="shared" si="3"/>
        <v>273800</v>
      </c>
    </row>
    <row r="69" spans="1:8" s="45" customFormat="1" ht="25.5">
      <c r="A69" s="67"/>
      <c r="B69" s="44"/>
      <c r="C69" s="44">
        <v>3030</v>
      </c>
      <c r="D69" s="57" t="s">
        <v>22</v>
      </c>
      <c r="E69" s="69">
        <v>2900</v>
      </c>
      <c r="F69" s="69">
        <v>1000</v>
      </c>
      <c r="G69" s="78"/>
      <c r="H69" s="89">
        <f t="shared" si="3"/>
        <v>3900</v>
      </c>
    </row>
    <row r="70" spans="1:8" s="45" customFormat="1" ht="25.5">
      <c r="A70" s="67"/>
      <c r="B70" s="44"/>
      <c r="C70" s="44">
        <v>4010</v>
      </c>
      <c r="D70" s="57" t="s">
        <v>71</v>
      </c>
      <c r="E70" s="69">
        <v>119880</v>
      </c>
      <c r="F70" s="69">
        <v>13500</v>
      </c>
      <c r="G70" s="78"/>
      <c r="H70" s="89">
        <f t="shared" si="3"/>
        <v>133380</v>
      </c>
    </row>
    <row r="71" spans="1:8" s="45" customFormat="1" ht="25.5">
      <c r="A71" s="67"/>
      <c r="B71" s="44"/>
      <c r="C71" s="44">
        <v>4110</v>
      </c>
      <c r="D71" s="57" t="s">
        <v>39</v>
      </c>
      <c r="E71" s="69">
        <v>22888</v>
      </c>
      <c r="F71" s="69">
        <v>2414</v>
      </c>
      <c r="G71" s="78"/>
      <c r="H71" s="89">
        <f t="shared" si="3"/>
        <v>25302</v>
      </c>
    </row>
    <row r="72" spans="1:8" s="45" customFormat="1" ht="15">
      <c r="A72" s="67"/>
      <c r="B72" s="44"/>
      <c r="C72" s="44">
        <v>4120</v>
      </c>
      <c r="D72" s="57" t="s">
        <v>40</v>
      </c>
      <c r="E72" s="69">
        <v>3137</v>
      </c>
      <c r="F72" s="69">
        <v>331</v>
      </c>
      <c r="G72" s="78"/>
      <c r="H72" s="89">
        <f t="shared" si="3"/>
        <v>3468</v>
      </c>
    </row>
    <row r="73" spans="1:8" s="45" customFormat="1" ht="15">
      <c r="A73" s="67"/>
      <c r="B73" s="44"/>
      <c r="C73" s="44">
        <v>4210</v>
      </c>
      <c r="D73" s="57" t="s">
        <v>62</v>
      </c>
      <c r="E73" s="69">
        <v>4000</v>
      </c>
      <c r="F73" s="69">
        <v>1500</v>
      </c>
      <c r="G73" s="78"/>
      <c r="H73" s="89">
        <f t="shared" si="3"/>
        <v>5500</v>
      </c>
    </row>
    <row r="74" spans="1:8" s="45" customFormat="1" ht="15">
      <c r="A74" s="67"/>
      <c r="B74" s="44"/>
      <c r="C74" s="44">
        <v>4410</v>
      </c>
      <c r="D74" s="57" t="s">
        <v>13</v>
      </c>
      <c r="E74" s="69">
        <v>4500</v>
      </c>
      <c r="F74" s="69">
        <v>1000</v>
      </c>
      <c r="G74" s="78"/>
      <c r="H74" s="89">
        <f t="shared" si="3"/>
        <v>5500</v>
      </c>
    </row>
    <row r="75" spans="1:8" s="45" customFormat="1" ht="15">
      <c r="A75" s="67"/>
      <c r="B75" s="44"/>
      <c r="C75" s="44">
        <v>4300</v>
      </c>
      <c r="D75" s="57" t="s">
        <v>60</v>
      </c>
      <c r="E75" s="69">
        <v>45771</v>
      </c>
      <c r="F75" s="69">
        <v>3238</v>
      </c>
      <c r="G75" s="78"/>
      <c r="H75" s="89">
        <f t="shared" si="3"/>
        <v>49009</v>
      </c>
    </row>
    <row r="76" spans="1:8" s="45" customFormat="1" ht="25.5">
      <c r="A76" s="67"/>
      <c r="B76" s="44"/>
      <c r="C76" s="44">
        <v>4440</v>
      </c>
      <c r="D76" s="57" t="s">
        <v>16</v>
      </c>
      <c r="E76" s="69">
        <v>2800</v>
      </c>
      <c r="F76" s="69">
        <v>517</v>
      </c>
      <c r="G76" s="78"/>
      <c r="H76" s="89">
        <f t="shared" si="3"/>
        <v>3317</v>
      </c>
    </row>
    <row r="77" spans="1:8" s="45" customFormat="1" ht="15">
      <c r="A77" s="67"/>
      <c r="B77" s="44">
        <v>85333</v>
      </c>
      <c r="C77" s="44"/>
      <c r="D77" s="56" t="s">
        <v>12</v>
      </c>
      <c r="E77" s="78">
        <v>1075000</v>
      </c>
      <c r="F77" s="78"/>
      <c r="G77" s="20">
        <f>SUM(G78:G80)</f>
        <v>6000</v>
      </c>
      <c r="H77" s="73">
        <f t="shared" si="3"/>
        <v>1069000</v>
      </c>
    </row>
    <row r="78" spans="1:8" s="45" customFormat="1" ht="25.5">
      <c r="A78" s="67"/>
      <c r="B78" s="44"/>
      <c r="C78" s="44">
        <v>3030</v>
      </c>
      <c r="D78" s="57" t="s">
        <v>22</v>
      </c>
      <c r="E78" s="69">
        <v>7600</v>
      </c>
      <c r="F78" s="78"/>
      <c r="G78" s="70">
        <v>1000</v>
      </c>
      <c r="H78" s="89">
        <f t="shared" si="3"/>
        <v>6600</v>
      </c>
    </row>
    <row r="79" spans="1:8" s="45" customFormat="1" ht="15">
      <c r="A79" s="67"/>
      <c r="B79" s="44"/>
      <c r="C79" s="44">
        <v>4260</v>
      </c>
      <c r="D79" s="57" t="s">
        <v>72</v>
      </c>
      <c r="E79" s="69">
        <v>6600</v>
      </c>
      <c r="F79" s="78"/>
      <c r="G79" s="70">
        <v>750</v>
      </c>
      <c r="H79" s="89">
        <f t="shared" si="3"/>
        <v>5850</v>
      </c>
    </row>
    <row r="80" spans="1:8" s="45" customFormat="1" ht="15">
      <c r="A80" s="67"/>
      <c r="B80" s="44"/>
      <c r="C80" s="44">
        <v>4300</v>
      </c>
      <c r="D80" s="57" t="s">
        <v>60</v>
      </c>
      <c r="E80" s="69">
        <v>39057</v>
      </c>
      <c r="F80" s="78"/>
      <c r="G80" s="70">
        <v>4250</v>
      </c>
      <c r="H80" s="89">
        <f t="shared" si="3"/>
        <v>34807</v>
      </c>
    </row>
    <row r="81" spans="1:8" s="45" customFormat="1" ht="15">
      <c r="A81" s="67"/>
      <c r="B81" s="44">
        <v>85395</v>
      </c>
      <c r="C81" s="44"/>
      <c r="D81" s="59" t="s">
        <v>73</v>
      </c>
      <c r="E81" s="78"/>
      <c r="F81" s="78">
        <v>408</v>
      </c>
      <c r="G81" s="78"/>
      <c r="H81" s="73">
        <f t="shared" si="3"/>
        <v>408</v>
      </c>
    </row>
    <row r="82" spans="1:8" s="45" customFormat="1" ht="24">
      <c r="A82" s="67"/>
      <c r="B82" s="44"/>
      <c r="C82" s="44">
        <v>4440</v>
      </c>
      <c r="D82" s="59" t="s">
        <v>16</v>
      </c>
      <c r="E82" s="78"/>
      <c r="F82" s="69">
        <v>408</v>
      </c>
      <c r="G82" s="78"/>
      <c r="H82" s="89">
        <f t="shared" si="3"/>
        <v>408</v>
      </c>
    </row>
    <row r="83" spans="1:8" s="45" customFormat="1" ht="12.75">
      <c r="A83" s="145" t="s">
        <v>41</v>
      </c>
      <c r="B83" s="139"/>
      <c r="C83" s="139"/>
      <c r="D83" s="139"/>
      <c r="E83" s="78"/>
      <c r="F83" s="78">
        <f>SUM(F32,F35,F38,F55,F60,F65)</f>
        <v>818298</v>
      </c>
      <c r="G83" s="78">
        <f>SUM(G32,G35,G38,G55,G60,G65)</f>
        <v>110814</v>
      </c>
      <c r="H83" s="90"/>
    </row>
    <row r="84" spans="1:8" s="45" customFormat="1" ht="20.25" customHeight="1" thickBot="1">
      <c r="A84" s="143" t="s">
        <v>42</v>
      </c>
      <c r="B84" s="144"/>
      <c r="C84" s="144"/>
      <c r="D84" s="144"/>
      <c r="E84" s="91"/>
      <c r="F84" s="91"/>
      <c r="G84" s="91"/>
      <c r="H84" s="74">
        <f>E30+F83-G83</f>
        <v>49655040</v>
      </c>
    </row>
    <row r="93" ht="15" customHeight="1"/>
  </sheetData>
  <mergeCells count="5">
    <mergeCell ref="A84:D84"/>
    <mergeCell ref="A27:D27"/>
    <mergeCell ref="A28:D28"/>
    <mergeCell ref="A29:H29"/>
    <mergeCell ref="A83:D83"/>
  </mergeCells>
  <printOptions/>
  <pageMargins left="0.75" right="0.27" top="0.4" bottom="0.59" header="0.21" footer="0.5"/>
  <pageSetup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4.75390625" style="43" bestFit="1" customWidth="1"/>
    <col min="2" max="2" width="7.00390625" style="43" bestFit="1" customWidth="1"/>
    <col min="3" max="3" width="6.375" style="43" customWidth="1"/>
    <col min="4" max="4" width="30.125" style="43" customWidth="1"/>
    <col min="5" max="5" width="12.875" style="43" customWidth="1"/>
    <col min="6" max="6" width="11.875" style="131" bestFit="1" customWidth="1"/>
    <col min="7" max="7" width="11.875" style="131" customWidth="1"/>
    <col min="8" max="8" width="12.375" style="122" customWidth="1"/>
    <col min="9" max="16384" width="9.125" style="43" customWidth="1"/>
  </cols>
  <sheetData>
    <row r="1" spans="5:7" ht="15">
      <c r="E1" s="120" t="s">
        <v>85</v>
      </c>
      <c r="F1" s="121"/>
      <c r="G1" s="121"/>
    </row>
    <row r="2" spans="5:7" ht="14.25">
      <c r="E2" s="123" t="s">
        <v>90</v>
      </c>
      <c r="F2" s="124"/>
      <c r="G2" s="124"/>
    </row>
    <row r="3" spans="5:7" ht="14.25">
      <c r="E3" s="125" t="s">
        <v>125</v>
      </c>
      <c r="F3" s="126"/>
      <c r="G3" s="126"/>
    </row>
    <row r="4" spans="5:7" ht="7.5" customHeight="1">
      <c r="E4" s="127"/>
      <c r="F4" s="126"/>
      <c r="G4" s="126"/>
    </row>
    <row r="5" spans="5:7" ht="6" customHeight="1">
      <c r="E5" s="126"/>
      <c r="F5" s="126"/>
      <c r="G5" s="126"/>
    </row>
    <row r="6" spans="2:4" ht="20.25" customHeight="1">
      <c r="B6" s="128"/>
      <c r="C6" s="129"/>
      <c r="D6" s="130" t="s">
        <v>30</v>
      </c>
    </row>
    <row r="7" ht="8.25" customHeight="1" thickBot="1"/>
    <row r="8" spans="1:8" s="97" customFormat="1" ht="18">
      <c r="A8" s="93" t="s">
        <v>0</v>
      </c>
      <c r="B8" s="94" t="s">
        <v>1</v>
      </c>
      <c r="C8" s="94" t="s">
        <v>2</v>
      </c>
      <c r="D8" s="94" t="s">
        <v>51</v>
      </c>
      <c r="E8" s="94" t="s">
        <v>44</v>
      </c>
      <c r="F8" s="95" t="s">
        <v>4</v>
      </c>
      <c r="G8" s="95" t="s">
        <v>11</v>
      </c>
      <c r="H8" s="96" t="s">
        <v>31</v>
      </c>
    </row>
    <row r="9" spans="1:8" s="37" customFormat="1" ht="11.25">
      <c r="A9" s="98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100">
        <v>8</v>
      </c>
    </row>
    <row r="10" spans="1:8" s="37" customFormat="1" ht="25.5">
      <c r="A10" s="62"/>
      <c r="B10" s="34"/>
      <c r="C10" s="34"/>
      <c r="D10" s="101" t="s">
        <v>32</v>
      </c>
      <c r="E10" s="78">
        <v>45589834</v>
      </c>
      <c r="F10" s="79"/>
      <c r="G10" s="79"/>
      <c r="H10" s="80"/>
    </row>
    <row r="11" spans="1:8" s="37" customFormat="1" ht="12.75">
      <c r="A11" s="62"/>
      <c r="B11" s="34"/>
      <c r="C11" s="34"/>
      <c r="D11" s="102" t="s">
        <v>33</v>
      </c>
      <c r="E11" s="78"/>
      <c r="F11" s="79"/>
      <c r="G11" s="79"/>
      <c r="H11" s="80"/>
    </row>
    <row r="12" spans="1:8" s="37" customFormat="1" ht="15">
      <c r="A12" s="63" t="s">
        <v>57</v>
      </c>
      <c r="B12" s="55"/>
      <c r="C12" s="55"/>
      <c r="D12" s="116" t="s">
        <v>99</v>
      </c>
      <c r="E12" s="78">
        <v>22766</v>
      </c>
      <c r="F12" s="132">
        <f>SUM(F13)</f>
        <v>49999</v>
      </c>
      <c r="G12" s="132">
        <f>SUM(G13)</f>
        <v>0</v>
      </c>
      <c r="H12" s="90">
        <f aca="true" t="shared" si="0" ref="H12:H23">SUM(E12:F12,-IF(ISNUMBER(G12),G12,0))</f>
        <v>72765</v>
      </c>
    </row>
    <row r="13" spans="1:8" s="37" customFormat="1" ht="15">
      <c r="A13" s="63"/>
      <c r="B13" s="55" t="s">
        <v>91</v>
      </c>
      <c r="C13" s="55"/>
      <c r="D13" s="116" t="s">
        <v>100</v>
      </c>
      <c r="E13" s="78">
        <v>15366</v>
      </c>
      <c r="F13" s="132">
        <f>SUM(F14)</f>
        <v>49999</v>
      </c>
      <c r="G13" s="132">
        <f>SUM(G14)</f>
        <v>0</v>
      </c>
      <c r="H13" s="90">
        <f t="shared" si="0"/>
        <v>65365</v>
      </c>
    </row>
    <row r="14" spans="1:8" s="37" customFormat="1" ht="72">
      <c r="A14" s="63"/>
      <c r="B14" s="55"/>
      <c r="C14" s="55" t="s">
        <v>92</v>
      </c>
      <c r="D14" s="133" t="s">
        <v>101</v>
      </c>
      <c r="E14" s="69">
        <v>15366</v>
      </c>
      <c r="F14" s="134">
        <v>49999</v>
      </c>
      <c r="G14" s="135" t="s">
        <v>7</v>
      </c>
      <c r="H14" s="71">
        <f t="shared" si="0"/>
        <v>65365</v>
      </c>
    </row>
    <row r="15" spans="1:8" s="37" customFormat="1" ht="19.5" customHeight="1">
      <c r="A15" s="63" t="s">
        <v>93</v>
      </c>
      <c r="B15" s="55"/>
      <c r="C15" s="55"/>
      <c r="D15" s="116" t="s">
        <v>95</v>
      </c>
      <c r="E15" s="78">
        <v>24625082</v>
      </c>
      <c r="F15" s="132">
        <f>SUM(F16)</f>
        <v>296174</v>
      </c>
      <c r="G15" s="132">
        <f>SUM(G16)</f>
        <v>0</v>
      </c>
      <c r="H15" s="90">
        <f t="shared" si="0"/>
        <v>24921256</v>
      </c>
    </row>
    <row r="16" spans="1:8" s="37" customFormat="1" ht="38.25">
      <c r="A16" s="63"/>
      <c r="B16" s="55" t="s">
        <v>94</v>
      </c>
      <c r="C16" s="55"/>
      <c r="D16" s="116" t="s">
        <v>96</v>
      </c>
      <c r="E16" s="78">
        <v>19700690</v>
      </c>
      <c r="F16" s="132">
        <f>SUM(F17)</f>
        <v>296174</v>
      </c>
      <c r="G16" s="132">
        <f>SUM(G17)</f>
        <v>0</v>
      </c>
      <c r="H16" s="90">
        <f t="shared" si="0"/>
        <v>19996864</v>
      </c>
    </row>
    <row r="17" spans="1:8" s="37" customFormat="1" ht="24">
      <c r="A17" s="63"/>
      <c r="B17" s="55"/>
      <c r="C17" s="55" t="s">
        <v>97</v>
      </c>
      <c r="D17" s="133" t="s">
        <v>98</v>
      </c>
      <c r="E17" s="69">
        <v>19700690</v>
      </c>
      <c r="F17" s="134">
        <f>226384+40885+25877+3028</f>
        <v>296174</v>
      </c>
      <c r="G17" s="135" t="s">
        <v>7</v>
      </c>
      <c r="H17" s="71">
        <f t="shared" si="0"/>
        <v>19996864</v>
      </c>
    </row>
    <row r="18" spans="1:8" s="37" customFormat="1" ht="19.5" customHeight="1">
      <c r="A18" s="63" t="s">
        <v>86</v>
      </c>
      <c r="B18" s="55"/>
      <c r="C18" s="55"/>
      <c r="D18" s="116" t="s">
        <v>9</v>
      </c>
      <c r="E18" s="78">
        <v>5575573</v>
      </c>
      <c r="F18" s="132">
        <f>SUM(F19,F22)</f>
        <v>6870</v>
      </c>
      <c r="G18" s="132">
        <f>SUM(G22)</f>
        <v>0</v>
      </c>
      <c r="H18" s="90">
        <f t="shared" si="0"/>
        <v>5582443</v>
      </c>
    </row>
    <row r="19" spans="1:8" s="37" customFormat="1" ht="15">
      <c r="A19" s="63"/>
      <c r="B19" s="55" t="s">
        <v>104</v>
      </c>
      <c r="C19" s="55"/>
      <c r="D19" s="116" t="s">
        <v>105</v>
      </c>
      <c r="E19" s="78">
        <v>2947387</v>
      </c>
      <c r="F19" s="132">
        <f>SUM(F20:F21)</f>
        <v>2870</v>
      </c>
      <c r="G19" s="132">
        <f>SUM(G20)</f>
        <v>0</v>
      </c>
      <c r="H19" s="90">
        <f t="shared" si="0"/>
        <v>2950257</v>
      </c>
    </row>
    <row r="20" spans="1:8" s="37" customFormat="1" ht="15">
      <c r="A20" s="63"/>
      <c r="B20" s="55"/>
      <c r="C20" s="55" t="s">
        <v>106</v>
      </c>
      <c r="D20" s="133" t="s">
        <v>108</v>
      </c>
      <c r="E20" s="69">
        <v>562867</v>
      </c>
      <c r="F20" s="134">
        <v>600</v>
      </c>
      <c r="G20" s="135" t="s">
        <v>7</v>
      </c>
      <c r="H20" s="71">
        <f t="shared" si="0"/>
        <v>563467</v>
      </c>
    </row>
    <row r="21" spans="1:8" s="37" customFormat="1" ht="24">
      <c r="A21" s="63"/>
      <c r="B21" s="55"/>
      <c r="C21" s="55" t="s">
        <v>107</v>
      </c>
      <c r="D21" s="133" t="s">
        <v>109</v>
      </c>
      <c r="E21" s="69" t="s">
        <v>7</v>
      </c>
      <c r="F21" s="134">
        <v>2270</v>
      </c>
      <c r="G21" s="135" t="s">
        <v>7</v>
      </c>
      <c r="H21" s="71">
        <f t="shared" si="0"/>
        <v>2270</v>
      </c>
    </row>
    <row r="22" spans="1:8" s="37" customFormat="1" ht="15">
      <c r="A22" s="63"/>
      <c r="B22" s="55" t="s">
        <v>102</v>
      </c>
      <c r="C22" s="55"/>
      <c r="D22" s="116" t="s">
        <v>103</v>
      </c>
      <c r="E22" s="78" t="s">
        <v>7</v>
      </c>
      <c r="F22" s="132">
        <f>SUM(F23)</f>
        <v>4000</v>
      </c>
      <c r="G22" s="132">
        <f>SUM(G23)</f>
        <v>0</v>
      </c>
      <c r="H22" s="90">
        <f t="shared" si="0"/>
        <v>4000</v>
      </c>
    </row>
    <row r="23" spans="1:8" s="37" customFormat="1" ht="60">
      <c r="A23" s="63"/>
      <c r="B23" s="55"/>
      <c r="C23" s="55" t="s">
        <v>56</v>
      </c>
      <c r="D23" s="133" t="s">
        <v>87</v>
      </c>
      <c r="E23" s="78" t="s">
        <v>7</v>
      </c>
      <c r="F23" s="134">
        <v>4000</v>
      </c>
      <c r="G23" s="135" t="s">
        <v>7</v>
      </c>
      <c r="H23" s="71">
        <f t="shared" si="0"/>
        <v>4000</v>
      </c>
    </row>
    <row r="24" spans="1:8" s="136" customFormat="1" ht="17.25" customHeight="1">
      <c r="A24" s="150" t="s">
        <v>34</v>
      </c>
      <c r="B24" s="151"/>
      <c r="C24" s="151"/>
      <c r="D24" s="151"/>
      <c r="E24" s="132"/>
      <c r="F24" s="132">
        <f>SUM(F18,F15,F12)</f>
        <v>353043</v>
      </c>
      <c r="G24" s="132">
        <f>SUM(G12,G18)</f>
        <v>0</v>
      </c>
      <c r="H24" s="114"/>
    </row>
    <row r="25" spans="1:8" ht="18" customHeight="1" thickBot="1">
      <c r="A25" s="148" t="s">
        <v>35</v>
      </c>
      <c r="B25" s="149"/>
      <c r="C25" s="149"/>
      <c r="D25" s="149"/>
      <c r="E25" s="103"/>
      <c r="F25" s="104"/>
      <c r="G25" s="104"/>
      <c r="H25" s="105">
        <f>SUM(E10,F24)</f>
        <v>45942877</v>
      </c>
    </row>
    <row r="26" spans="1:8" ht="6.75" customHeight="1" thickBot="1">
      <c r="A26" s="152"/>
      <c r="B26" s="153"/>
      <c r="C26" s="153"/>
      <c r="D26" s="153"/>
      <c r="E26" s="153"/>
      <c r="F26" s="153"/>
      <c r="G26" s="153"/>
      <c r="H26" s="154"/>
    </row>
    <row r="27" spans="1:8" s="37" customFormat="1" ht="25.5">
      <c r="A27" s="106"/>
      <c r="B27" s="107"/>
      <c r="C27" s="107"/>
      <c r="D27" s="108" t="s">
        <v>36</v>
      </c>
      <c r="E27" s="109">
        <v>54638576</v>
      </c>
      <c r="F27" s="110"/>
      <c r="G27" s="110"/>
      <c r="H27" s="111"/>
    </row>
    <row r="28" spans="1:8" s="37" customFormat="1" ht="11.25">
      <c r="A28" s="62"/>
      <c r="B28" s="34"/>
      <c r="C28" s="34"/>
      <c r="D28" s="102" t="s">
        <v>37</v>
      </c>
      <c r="E28" s="86"/>
      <c r="F28" s="87"/>
      <c r="G28" s="87"/>
      <c r="H28" s="88"/>
    </row>
    <row r="29" spans="1:8" s="37" customFormat="1" ht="27" customHeight="1">
      <c r="A29" s="63" t="s">
        <v>88</v>
      </c>
      <c r="B29" s="44"/>
      <c r="C29" s="44"/>
      <c r="D29" s="116" t="s">
        <v>89</v>
      </c>
      <c r="E29" s="78">
        <v>477350</v>
      </c>
      <c r="F29" s="132">
        <f>SUM(F30)</f>
        <v>3080</v>
      </c>
      <c r="G29" s="132">
        <f>SUM(G30)</f>
        <v>3080</v>
      </c>
      <c r="H29" s="90">
        <f aca="true" t="shared" si="1" ref="H29:H54">SUM(E29:F29,-IF(ISNUMBER(G29),G29,0))</f>
        <v>477350</v>
      </c>
    </row>
    <row r="30" spans="1:8" s="37" customFormat="1" ht="15">
      <c r="A30" s="67"/>
      <c r="B30" s="55" t="s">
        <v>116</v>
      </c>
      <c r="C30" s="44"/>
      <c r="D30" s="116" t="s">
        <v>117</v>
      </c>
      <c r="E30" s="78">
        <v>413000</v>
      </c>
      <c r="F30" s="132">
        <f>SUM(F31:F33)</f>
        <v>3080</v>
      </c>
      <c r="G30" s="132">
        <f>SUM(G31:G33)</f>
        <v>3080</v>
      </c>
      <c r="H30" s="90">
        <f t="shared" si="1"/>
        <v>413000</v>
      </c>
    </row>
    <row r="31" spans="1:8" s="37" customFormat="1" ht="25.5">
      <c r="A31" s="67"/>
      <c r="B31" s="92"/>
      <c r="C31" s="44">
        <v>4110</v>
      </c>
      <c r="D31" s="115" t="s">
        <v>123</v>
      </c>
      <c r="E31" s="69">
        <v>48100</v>
      </c>
      <c r="F31" s="69">
        <v>2720</v>
      </c>
      <c r="G31" s="135" t="s">
        <v>7</v>
      </c>
      <c r="H31" s="71">
        <f t="shared" si="1"/>
        <v>50820</v>
      </c>
    </row>
    <row r="32" spans="1:8" s="37" customFormat="1" ht="15">
      <c r="A32" s="67"/>
      <c r="B32" s="92"/>
      <c r="C32" s="44">
        <v>4120</v>
      </c>
      <c r="D32" s="115" t="s">
        <v>40</v>
      </c>
      <c r="E32" s="69">
        <v>6600</v>
      </c>
      <c r="F32" s="134">
        <v>360</v>
      </c>
      <c r="G32" s="135" t="s">
        <v>7</v>
      </c>
      <c r="H32" s="71">
        <f t="shared" si="1"/>
        <v>6960</v>
      </c>
    </row>
    <row r="33" spans="1:8" s="37" customFormat="1" ht="15">
      <c r="A33" s="67"/>
      <c r="B33" s="92"/>
      <c r="C33" s="44">
        <v>4300</v>
      </c>
      <c r="D33" s="115" t="s">
        <v>60</v>
      </c>
      <c r="E33" s="69">
        <v>25969</v>
      </c>
      <c r="F33" s="69" t="s">
        <v>7</v>
      </c>
      <c r="G33" s="137">
        <v>3080</v>
      </c>
      <c r="H33" s="71">
        <f t="shared" si="1"/>
        <v>22889</v>
      </c>
    </row>
    <row r="34" spans="1:8" s="37" customFormat="1" ht="27" customHeight="1">
      <c r="A34" s="63" t="s">
        <v>57</v>
      </c>
      <c r="B34" s="44"/>
      <c r="C34" s="44"/>
      <c r="D34" s="116" t="s">
        <v>99</v>
      </c>
      <c r="E34" s="78">
        <v>46761</v>
      </c>
      <c r="F34" s="132">
        <f>SUM(F35)</f>
        <v>49999</v>
      </c>
      <c r="G34" s="132">
        <f>SUM(G35)</f>
        <v>0</v>
      </c>
      <c r="H34" s="90">
        <f t="shared" si="1"/>
        <v>96760</v>
      </c>
    </row>
    <row r="35" spans="1:8" s="37" customFormat="1" ht="15">
      <c r="A35" s="67"/>
      <c r="B35" s="55" t="s">
        <v>91</v>
      </c>
      <c r="C35" s="44"/>
      <c r="D35" s="116" t="s">
        <v>100</v>
      </c>
      <c r="E35" s="78">
        <v>27276</v>
      </c>
      <c r="F35" s="132">
        <f>SUM(F36:F36)</f>
        <v>49999</v>
      </c>
      <c r="G35" s="132">
        <f>SUM(G36:G36)</f>
        <v>0</v>
      </c>
      <c r="H35" s="90">
        <f t="shared" si="1"/>
        <v>77275</v>
      </c>
    </row>
    <row r="36" spans="1:8" s="37" customFormat="1" ht="25.5">
      <c r="A36" s="67"/>
      <c r="B36" s="92"/>
      <c r="C36" s="44">
        <v>3030</v>
      </c>
      <c r="D36" s="115" t="s">
        <v>22</v>
      </c>
      <c r="E36" s="69">
        <v>15366</v>
      </c>
      <c r="F36" s="134">
        <v>49999</v>
      </c>
      <c r="G36" s="135" t="s">
        <v>7</v>
      </c>
      <c r="H36" s="71">
        <f t="shared" si="1"/>
        <v>65365</v>
      </c>
    </row>
    <row r="37" spans="1:8" s="37" customFormat="1" ht="15">
      <c r="A37" s="63" t="s">
        <v>130</v>
      </c>
      <c r="B37" s="44"/>
      <c r="C37" s="44"/>
      <c r="D37" s="119" t="s">
        <v>132</v>
      </c>
      <c r="E37" s="78">
        <v>152966</v>
      </c>
      <c r="F37" s="132">
        <f>SUM(F38)</f>
        <v>317</v>
      </c>
      <c r="G37" s="132">
        <f>SUM(G38)</f>
        <v>317</v>
      </c>
      <c r="H37" s="90">
        <f t="shared" si="1"/>
        <v>152966</v>
      </c>
    </row>
    <row r="38" spans="1:8" s="37" customFormat="1" ht="15" customHeight="1">
      <c r="A38" s="67"/>
      <c r="B38" s="55" t="s">
        <v>131</v>
      </c>
      <c r="C38" s="44"/>
      <c r="D38" s="116" t="s">
        <v>133</v>
      </c>
      <c r="E38" s="78">
        <v>112966</v>
      </c>
      <c r="F38" s="132">
        <f>SUM(F39:F42)</f>
        <v>317</v>
      </c>
      <c r="G38" s="132">
        <f>SUM(G39:G42)</f>
        <v>317</v>
      </c>
      <c r="H38" s="90">
        <f t="shared" si="1"/>
        <v>112966</v>
      </c>
    </row>
    <row r="39" spans="1:8" s="37" customFormat="1" ht="25.5">
      <c r="A39" s="67"/>
      <c r="B39" s="92"/>
      <c r="C39" s="44">
        <v>4020</v>
      </c>
      <c r="D39" s="115" t="s">
        <v>79</v>
      </c>
      <c r="E39" s="69">
        <v>40800</v>
      </c>
      <c r="F39" s="69" t="s">
        <v>7</v>
      </c>
      <c r="G39" s="137">
        <v>197</v>
      </c>
      <c r="H39" s="71">
        <f t="shared" si="1"/>
        <v>40603</v>
      </c>
    </row>
    <row r="40" spans="1:8" s="37" customFormat="1" ht="25.5">
      <c r="A40" s="67"/>
      <c r="B40" s="92"/>
      <c r="C40" s="44">
        <v>4110</v>
      </c>
      <c r="D40" s="115" t="s">
        <v>123</v>
      </c>
      <c r="E40" s="69">
        <v>15125</v>
      </c>
      <c r="F40" s="69" t="s">
        <v>7</v>
      </c>
      <c r="G40" s="137">
        <v>105</v>
      </c>
      <c r="H40" s="71">
        <f t="shared" si="1"/>
        <v>15020</v>
      </c>
    </row>
    <row r="41" spans="1:8" s="37" customFormat="1" ht="15">
      <c r="A41" s="67"/>
      <c r="B41" s="92"/>
      <c r="C41" s="44">
        <v>4120</v>
      </c>
      <c r="D41" s="115" t="s">
        <v>40</v>
      </c>
      <c r="E41" s="69">
        <v>2073</v>
      </c>
      <c r="F41" s="69" t="s">
        <v>7</v>
      </c>
      <c r="G41" s="137">
        <v>15</v>
      </c>
      <c r="H41" s="71">
        <f t="shared" si="1"/>
        <v>2058</v>
      </c>
    </row>
    <row r="42" spans="1:8" s="37" customFormat="1" ht="15">
      <c r="A42" s="67"/>
      <c r="B42" s="92"/>
      <c r="C42" s="44">
        <v>4300</v>
      </c>
      <c r="D42" s="118" t="s">
        <v>60</v>
      </c>
      <c r="E42" s="69">
        <v>1998</v>
      </c>
      <c r="F42" s="134">
        <v>317</v>
      </c>
      <c r="G42" s="69" t="s">
        <v>7</v>
      </c>
      <c r="H42" s="71">
        <f t="shared" si="1"/>
        <v>2315</v>
      </c>
    </row>
    <row r="43" spans="1:8" s="37" customFormat="1" ht="25.5">
      <c r="A43" s="63" t="s">
        <v>118</v>
      </c>
      <c r="B43" s="44"/>
      <c r="C43" s="44"/>
      <c r="D43" s="119" t="s">
        <v>63</v>
      </c>
      <c r="E43" s="78">
        <v>9447721</v>
      </c>
      <c r="F43" s="132">
        <f>SUM(F44,F54)</f>
        <v>46450</v>
      </c>
      <c r="G43" s="132">
        <f>SUM(G44,G54)</f>
        <v>46450</v>
      </c>
      <c r="H43" s="90">
        <f t="shared" si="1"/>
        <v>9447721</v>
      </c>
    </row>
    <row r="44" spans="1:8" s="37" customFormat="1" ht="15" customHeight="1">
      <c r="A44" s="67"/>
      <c r="B44" s="55" t="s">
        <v>119</v>
      </c>
      <c r="C44" s="44"/>
      <c r="D44" s="116" t="s">
        <v>50</v>
      </c>
      <c r="E44" s="78">
        <v>7064981</v>
      </c>
      <c r="F44" s="132">
        <f>SUM(F45:F53)</f>
        <v>39342</v>
      </c>
      <c r="G44" s="132">
        <f>SUM(G45:G53)</f>
        <v>39342</v>
      </c>
      <c r="H44" s="90">
        <f t="shared" si="1"/>
        <v>7064981</v>
      </c>
    </row>
    <row r="45" spans="1:8" s="37" customFormat="1" ht="25.5">
      <c r="A45" s="67"/>
      <c r="B45" s="92"/>
      <c r="C45" s="44">
        <v>4010</v>
      </c>
      <c r="D45" s="115" t="s">
        <v>71</v>
      </c>
      <c r="E45" s="69">
        <v>187000</v>
      </c>
      <c r="F45" s="69" t="s">
        <v>7</v>
      </c>
      <c r="G45" s="137">
        <v>4523</v>
      </c>
      <c r="H45" s="71">
        <f t="shared" si="1"/>
        <v>182477</v>
      </c>
    </row>
    <row r="46" spans="1:8" s="37" customFormat="1" ht="15">
      <c r="A46" s="67"/>
      <c r="B46" s="92"/>
      <c r="C46" s="44">
        <v>4040</v>
      </c>
      <c r="D46" s="115" t="s">
        <v>80</v>
      </c>
      <c r="E46" s="69">
        <v>26000</v>
      </c>
      <c r="F46" s="69" t="s">
        <v>7</v>
      </c>
      <c r="G46" s="137">
        <v>55</v>
      </c>
      <c r="H46" s="71">
        <f t="shared" si="1"/>
        <v>25945</v>
      </c>
    </row>
    <row r="47" spans="1:8" s="37" customFormat="1" ht="38.25">
      <c r="A47" s="67"/>
      <c r="B47" s="92"/>
      <c r="C47" s="44">
        <v>4050</v>
      </c>
      <c r="D47" s="115" t="s">
        <v>140</v>
      </c>
      <c r="E47" s="69">
        <v>4245930</v>
      </c>
      <c r="F47" s="69" t="s">
        <v>7</v>
      </c>
      <c r="G47" s="137">
        <v>28890</v>
      </c>
      <c r="H47" s="71">
        <f t="shared" si="1"/>
        <v>4217040</v>
      </c>
    </row>
    <row r="48" spans="1:8" s="37" customFormat="1" ht="38.25">
      <c r="A48" s="67"/>
      <c r="B48" s="92"/>
      <c r="C48" s="44">
        <v>4060</v>
      </c>
      <c r="D48" s="115" t="s">
        <v>141</v>
      </c>
      <c r="E48" s="69">
        <v>118000</v>
      </c>
      <c r="F48" s="69" t="s">
        <v>7</v>
      </c>
      <c r="G48" s="137">
        <v>2210</v>
      </c>
      <c r="H48" s="71">
        <f t="shared" si="1"/>
        <v>115790</v>
      </c>
    </row>
    <row r="49" spans="1:8" s="37" customFormat="1" ht="38.25">
      <c r="A49" s="67"/>
      <c r="B49" s="92"/>
      <c r="C49" s="44">
        <v>4070</v>
      </c>
      <c r="D49" s="115" t="s">
        <v>142</v>
      </c>
      <c r="E49" s="69">
        <v>333749</v>
      </c>
      <c r="F49" s="69" t="s">
        <v>7</v>
      </c>
      <c r="G49" s="137">
        <v>664</v>
      </c>
      <c r="H49" s="71">
        <f t="shared" si="1"/>
        <v>333085</v>
      </c>
    </row>
    <row r="50" spans="1:8" s="37" customFormat="1" ht="25.5">
      <c r="A50" s="67"/>
      <c r="B50" s="92"/>
      <c r="C50" s="44">
        <v>4110</v>
      </c>
      <c r="D50" s="115" t="s">
        <v>123</v>
      </c>
      <c r="E50" s="69">
        <v>197057</v>
      </c>
      <c r="F50" s="69" t="s">
        <v>7</v>
      </c>
      <c r="G50" s="137">
        <v>1000</v>
      </c>
      <c r="H50" s="71">
        <f t="shared" si="1"/>
        <v>196057</v>
      </c>
    </row>
    <row r="51" spans="1:8" s="37" customFormat="1" ht="15">
      <c r="A51" s="67"/>
      <c r="B51" s="92"/>
      <c r="C51" s="44">
        <v>4120</v>
      </c>
      <c r="D51" s="115" t="s">
        <v>40</v>
      </c>
      <c r="E51" s="69">
        <v>30584</v>
      </c>
      <c r="F51" s="69" t="s">
        <v>7</v>
      </c>
      <c r="G51" s="137">
        <v>2000</v>
      </c>
      <c r="H51" s="71">
        <f t="shared" si="1"/>
        <v>28584</v>
      </c>
    </row>
    <row r="52" spans="1:8" s="37" customFormat="1" ht="15">
      <c r="A52" s="67"/>
      <c r="B52" s="92"/>
      <c r="C52" s="44">
        <v>4250</v>
      </c>
      <c r="D52" s="115" t="s">
        <v>143</v>
      </c>
      <c r="E52" s="69">
        <v>84859</v>
      </c>
      <c r="F52" s="69">
        <v>38589</v>
      </c>
      <c r="G52" s="137" t="s">
        <v>7</v>
      </c>
      <c r="H52" s="71">
        <f t="shared" si="1"/>
        <v>123448</v>
      </c>
    </row>
    <row r="53" spans="1:8" s="37" customFormat="1" ht="25.5">
      <c r="A53" s="67"/>
      <c r="B53" s="92"/>
      <c r="C53" s="44">
        <v>4550</v>
      </c>
      <c r="D53" s="118" t="s">
        <v>144</v>
      </c>
      <c r="E53" s="69">
        <v>2500</v>
      </c>
      <c r="F53" s="134">
        <v>753</v>
      </c>
      <c r="G53" s="137" t="s">
        <v>7</v>
      </c>
      <c r="H53" s="71">
        <f t="shared" si="1"/>
        <v>3253</v>
      </c>
    </row>
    <row r="54" spans="1:8" s="117" customFormat="1" ht="25.5">
      <c r="A54" s="67"/>
      <c r="B54" s="92" t="s">
        <v>120</v>
      </c>
      <c r="C54" s="44"/>
      <c r="D54" s="116" t="s">
        <v>66</v>
      </c>
      <c r="E54" s="78">
        <v>2357740</v>
      </c>
      <c r="F54" s="132">
        <f>SUM(F55:F59)</f>
        <v>7108</v>
      </c>
      <c r="G54" s="132">
        <f>SUM(G55:G59)</f>
        <v>7108</v>
      </c>
      <c r="H54" s="90">
        <f t="shared" si="1"/>
        <v>2357740</v>
      </c>
    </row>
    <row r="55" spans="1:8" s="37" customFormat="1" ht="25.5">
      <c r="A55" s="67"/>
      <c r="B55" s="92"/>
      <c r="C55" s="44">
        <v>3020</v>
      </c>
      <c r="D55" s="115" t="s">
        <v>124</v>
      </c>
      <c r="E55" s="69">
        <v>237866</v>
      </c>
      <c r="F55" s="69">
        <v>4108</v>
      </c>
      <c r="G55" s="137" t="s">
        <v>7</v>
      </c>
      <c r="H55" s="71">
        <f aca="true" t="shared" si="2" ref="H55:H61">SUM(E55:F55,-IF(ISNUMBER(G55),G55,0))</f>
        <v>241974</v>
      </c>
    </row>
    <row r="56" spans="1:8" s="37" customFormat="1" ht="25.5">
      <c r="A56" s="67"/>
      <c r="B56" s="92"/>
      <c r="C56" s="44">
        <v>4110</v>
      </c>
      <c r="D56" s="115" t="s">
        <v>123</v>
      </c>
      <c r="E56" s="69">
        <v>52421</v>
      </c>
      <c r="F56" s="69" t="s">
        <v>7</v>
      </c>
      <c r="G56" s="137">
        <v>5064</v>
      </c>
      <c r="H56" s="71">
        <f t="shared" si="2"/>
        <v>47357</v>
      </c>
    </row>
    <row r="57" spans="1:8" s="37" customFormat="1" ht="15">
      <c r="A57" s="67"/>
      <c r="B57" s="92"/>
      <c r="C57" s="44">
        <v>4120</v>
      </c>
      <c r="D57" s="115" t="s">
        <v>40</v>
      </c>
      <c r="E57" s="69">
        <v>9100</v>
      </c>
      <c r="F57" s="69" t="s">
        <v>7</v>
      </c>
      <c r="G57" s="137">
        <v>2044</v>
      </c>
      <c r="H57" s="71">
        <f t="shared" si="2"/>
        <v>7056</v>
      </c>
    </row>
    <row r="58" spans="1:8" s="37" customFormat="1" ht="15">
      <c r="A58" s="67"/>
      <c r="B58" s="92"/>
      <c r="C58" s="44">
        <v>4210</v>
      </c>
      <c r="D58" s="115" t="s">
        <v>62</v>
      </c>
      <c r="E58" s="69">
        <v>96585</v>
      </c>
      <c r="F58" s="134">
        <v>2000</v>
      </c>
      <c r="G58" s="69"/>
      <c r="H58" s="71">
        <f t="shared" si="2"/>
        <v>98585</v>
      </c>
    </row>
    <row r="59" spans="1:8" s="37" customFormat="1" ht="15">
      <c r="A59" s="67"/>
      <c r="B59" s="92"/>
      <c r="C59" s="44">
        <v>4300</v>
      </c>
      <c r="D59" s="115" t="s">
        <v>60</v>
      </c>
      <c r="E59" s="69">
        <v>52352</v>
      </c>
      <c r="F59" s="134">
        <v>1000</v>
      </c>
      <c r="G59" s="69"/>
      <c r="H59" s="71">
        <f t="shared" si="2"/>
        <v>53352</v>
      </c>
    </row>
    <row r="60" spans="1:8" s="37" customFormat="1" ht="18.75" customHeight="1">
      <c r="A60" s="63" t="s">
        <v>112</v>
      </c>
      <c r="B60" s="44"/>
      <c r="C60" s="44"/>
      <c r="D60" s="116" t="s">
        <v>6</v>
      </c>
      <c r="E60" s="78">
        <v>19063218</v>
      </c>
      <c r="F60" s="132">
        <f>SUM(F61,F76,F65,F69,F85)</f>
        <v>158411</v>
      </c>
      <c r="G60" s="132">
        <f>SUM(G61,G76,G65,G69,G85)</f>
        <v>54440</v>
      </c>
      <c r="H60" s="90">
        <f t="shared" si="2"/>
        <v>19167189</v>
      </c>
    </row>
    <row r="61" spans="1:8" s="37" customFormat="1" ht="15" customHeight="1">
      <c r="A61" s="67"/>
      <c r="B61" s="55" t="s">
        <v>113</v>
      </c>
      <c r="C61" s="44"/>
      <c r="D61" s="116" t="s">
        <v>114</v>
      </c>
      <c r="E61" s="78">
        <v>1705859</v>
      </c>
      <c r="F61" s="132">
        <f>SUM(F62:F64)</f>
        <v>13933</v>
      </c>
      <c r="G61" s="132">
        <f>SUM(G62:G64)</f>
        <v>9174</v>
      </c>
      <c r="H61" s="90">
        <f t="shared" si="2"/>
        <v>1710618</v>
      </c>
    </row>
    <row r="62" spans="1:8" s="37" customFormat="1" ht="25.5">
      <c r="A62" s="67"/>
      <c r="B62" s="92"/>
      <c r="C62" s="44">
        <v>4010</v>
      </c>
      <c r="D62" s="115" t="s">
        <v>71</v>
      </c>
      <c r="E62" s="69">
        <v>1223581</v>
      </c>
      <c r="F62" s="69" t="s">
        <v>7</v>
      </c>
      <c r="G62" s="137">
        <v>9174</v>
      </c>
      <c r="H62" s="71">
        <f>SUM(E62:F62,-IF(ISNUMBER(G62),G62,0))</f>
        <v>1214407</v>
      </c>
    </row>
    <row r="63" spans="1:8" s="37" customFormat="1" ht="25.5">
      <c r="A63" s="67"/>
      <c r="B63" s="92"/>
      <c r="C63" s="44">
        <v>4110</v>
      </c>
      <c r="D63" s="115" t="s">
        <v>123</v>
      </c>
      <c r="E63" s="69">
        <v>216404</v>
      </c>
      <c r="F63" s="134">
        <v>12363</v>
      </c>
      <c r="G63" s="69" t="s">
        <v>7</v>
      </c>
      <c r="H63" s="71">
        <f>SUM(E63:F63,-IF(ISNUMBER(G63),G63,0))</f>
        <v>228767</v>
      </c>
    </row>
    <row r="64" spans="1:8" s="37" customFormat="1" ht="15">
      <c r="A64" s="67"/>
      <c r="B64" s="92"/>
      <c r="C64" s="44">
        <v>4120</v>
      </c>
      <c r="D64" s="115" t="s">
        <v>40</v>
      </c>
      <c r="E64" s="69">
        <v>29780</v>
      </c>
      <c r="F64" s="134">
        <v>1570</v>
      </c>
      <c r="G64" s="69" t="s">
        <v>7</v>
      </c>
      <c r="H64" s="71">
        <f aca="true" t="shared" si="3" ref="H64:H105">SUM(E64:F64,-IF(ISNUMBER(G64),G64,0))</f>
        <v>31350</v>
      </c>
    </row>
    <row r="65" spans="1:8" s="117" customFormat="1" ht="15">
      <c r="A65" s="67"/>
      <c r="B65" s="92" t="s">
        <v>115</v>
      </c>
      <c r="C65" s="44"/>
      <c r="D65" s="116" t="s">
        <v>53</v>
      </c>
      <c r="E65" s="78">
        <v>773554</v>
      </c>
      <c r="F65" s="132">
        <f>SUM(F66:F68)</f>
        <v>5737</v>
      </c>
      <c r="G65" s="132">
        <f>SUM(G66:G68)</f>
        <v>10746</v>
      </c>
      <c r="H65" s="90">
        <f t="shared" si="3"/>
        <v>768545</v>
      </c>
    </row>
    <row r="66" spans="1:8" s="37" customFormat="1" ht="25.5">
      <c r="A66" s="67"/>
      <c r="B66" s="92"/>
      <c r="C66" s="44">
        <v>4010</v>
      </c>
      <c r="D66" s="115" t="s">
        <v>71</v>
      </c>
      <c r="E66" s="69">
        <v>564567</v>
      </c>
      <c r="F66" s="69" t="s">
        <v>7</v>
      </c>
      <c r="G66" s="137">
        <v>10496</v>
      </c>
      <c r="H66" s="71">
        <f t="shared" si="3"/>
        <v>554071</v>
      </c>
    </row>
    <row r="67" spans="1:8" s="37" customFormat="1" ht="25.5">
      <c r="A67" s="67"/>
      <c r="B67" s="92"/>
      <c r="C67" s="44">
        <v>4110</v>
      </c>
      <c r="D67" s="115" t="s">
        <v>123</v>
      </c>
      <c r="E67" s="69">
        <v>95027</v>
      </c>
      <c r="F67" s="134">
        <v>4070</v>
      </c>
      <c r="G67" s="69">
        <v>250</v>
      </c>
      <c r="H67" s="71">
        <f t="shared" si="3"/>
        <v>98847</v>
      </c>
    </row>
    <row r="68" spans="1:8" s="37" customFormat="1" ht="15">
      <c r="A68" s="67"/>
      <c r="B68" s="92"/>
      <c r="C68" s="44">
        <v>4120</v>
      </c>
      <c r="D68" s="115" t="s">
        <v>40</v>
      </c>
      <c r="E68" s="69">
        <v>11935</v>
      </c>
      <c r="F68" s="134">
        <v>1667</v>
      </c>
      <c r="G68" s="69" t="s">
        <v>7</v>
      </c>
      <c r="H68" s="71">
        <f t="shared" si="3"/>
        <v>13602</v>
      </c>
    </row>
    <row r="69" spans="1:8" s="117" customFormat="1" ht="15">
      <c r="A69" s="67"/>
      <c r="B69" s="92" t="s">
        <v>128</v>
      </c>
      <c r="C69" s="44"/>
      <c r="D69" s="116" t="s">
        <v>134</v>
      </c>
      <c r="E69" s="78">
        <v>4084172</v>
      </c>
      <c r="F69" s="132">
        <f>SUM(F70:F75)</f>
        <v>19700</v>
      </c>
      <c r="G69" s="132">
        <f>SUM(G70:G75)</f>
        <v>18200</v>
      </c>
      <c r="H69" s="90">
        <f t="shared" si="3"/>
        <v>4085672</v>
      </c>
    </row>
    <row r="70" spans="1:8" s="37" customFormat="1" ht="38.25">
      <c r="A70" s="67"/>
      <c r="B70" s="92"/>
      <c r="C70" s="44">
        <v>4140</v>
      </c>
      <c r="D70" s="115" t="s">
        <v>139</v>
      </c>
      <c r="E70" s="69">
        <v>3000</v>
      </c>
      <c r="F70" s="69" t="s">
        <v>7</v>
      </c>
      <c r="G70" s="137">
        <v>3000</v>
      </c>
      <c r="H70" s="71">
        <f t="shared" si="3"/>
        <v>0</v>
      </c>
    </row>
    <row r="71" spans="1:8" s="37" customFormat="1" ht="15">
      <c r="A71" s="67"/>
      <c r="B71" s="92"/>
      <c r="C71" s="44">
        <v>4210</v>
      </c>
      <c r="D71" s="115" t="s">
        <v>62</v>
      </c>
      <c r="E71" s="69">
        <v>166187</v>
      </c>
      <c r="F71" s="69">
        <v>17182</v>
      </c>
      <c r="G71" s="69" t="s">
        <v>7</v>
      </c>
      <c r="H71" s="71">
        <f t="shared" si="3"/>
        <v>183369</v>
      </c>
    </row>
    <row r="72" spans="1:8" s="37" customFormat="1" ht="25.5">
      <c r="A72" s="67"/>
      <c r="B72" s="92"/>
      <c r="C72" s="44">
        <v>4240</v>
      </c>
      <c r="D72" s="115" t="s">
        <v>138</v>
      </c>
      <c r="E72" s="69">
        <v>14111</v>
      </c>
      <c r="F72" s="69" t="s">
        <v>7</v>
      </c>
      <c r="G72" s="137">
        <v>5200</v>
      </c>
      <c r="H72" s="71">
        <f t="shared" si="3"/>
        <v>8911</v>
      </c>
    </row>
    <row r="73" spans="1:8" s="37" customFormat="1" ht="15">
      <c r="A73" s="67"/>
      <c r="B73" s="92"/>
      <c r="C73" s="44">
        <v>4260</v>
      </c>
      <c r="D73" s="115" t="s">
        <v>72</v>
      </c>
      <c r="E73" s="69">
        <v>147335</v>
      </c>
      <c r="F73" s="69" t="s">
        <v>7</v>
      </c>
      <c r="G73" s="137">
        <v>10000</v>
      </c>
      <c r="H73" s="71">
        <f t="shared" si="3"/>
        <v>137335</v>
      </c>
    </row>
    <row r="74" spans="1:8" s="37" customFormat="1" ht="15">
      <c r="A74" s="67"/>
      <c r="B74" s="92"/>
      <c r="C74" s="44">
        <v>4300</v>
      </c>
      <c r="D74" s="115" t="s">
        <v>60</v>
      </c>
      <c r="E74" s="69">
        <v>61162</v>
      </c>
      <c r="F74" s="69">
        <v>1600</v>
      </c>
      <c r="G74" s="69" t="s">
        <v>7</v>
      </c>
      <c r="H74" s="71">
        <f t="shared" si="3"/>
        <v>62762</v>
      </c>
    </row>
    <row r="75" spans="1:8" s="37" customFormat="1" ht="15">
      <c r="A75" s="67"/>
      <c r="B75" s="92"/>
      <c r="C75" s="44">
        <v>4430</v>
      </c>
      <c r="D75" s="115" t="s">
        <v>15</v>
      </c>
      <c r="E75" s="69">
        <v>2181</v>
      </c>
      <c r="F75" s="69">
        <v>918</v>
      </c>
      <c r="G75" s="69" t="s">
        <v>7</v>
      </c>
      <c r="H75" s="71">
        <f t="shared" si="3"/>
        <v>3099</v>
      </c>
    </row>
    <row r="76" spans="1:8" s="117" customFormat="1" ht="15">
      <c r="A76" s="67"/>
      <c r="B76" s="92" t="s">
        <v>121</v>
      </c>
      <c r="C76" s="44"/>
      <c r="D76" s="116" t="s">
        <v>122</v>
      </c>
      <c r="E76" s="78">
        <v>11449074</v>
      </c>
      <c r="F76" s="132">
        <f>SUM(F77:F84)</f>
        <v>119041</v>
      </c>
      <c r="G76" s="132">
        <f>SUM(G77:G84)</f>
        <v>14820</v>
      </c>
      <c r="H76" s="90">
        <f t="shared" si="3"/>
        <v>11553295</v>
      </c>
    </row>
    <row r="77" spans="1:8" s="37" customFormat="1" ht="25.5">
      <c r="A77" s="67"/>
      <c r="B77" s="92"/>
      <c r="C77" s="44">
        <v>4010</v>
      </c>
      <c r="D77" s="115" t="s">
        <v>71</v>
      </c>
      <c r="E77" s="69">
        <v>6148256</v>
      </c>
      <c r="F77" s="137" t="s">
        <v>7</v>
      </c>
      <c r="G77" s="137">
        <v>14200</v>
      </c>
      <c r="H77" s="71">
        <f t="shared" si="3"/>
        <v>6134056</v>
      </c>
    </row>
    <row r="78" spans="1:8" s="37" customFormat="1" ht="25.5">
      <c r="A78" s="67"/>
      <c r="B78" s="92"/>
      <c r="C78" s="44">
        <v>4110</v>
      </c>
      <c r="D78" s="115" t="s">
        <v>123</v>
      </c>
      <c r="E78" s="69">
        <v>1154902</v>
      </c>
      <c r="F78" s="69">
        <f>620+10864+2800+8950</f>
        <v>23234</v>
      </c>
      <c r="G78" s="137" t="s">
        <v>7</v>
      </c>
      <c r="H78" s="71">
        <f t="shared" si="3"/>
        <v>1178136</v>
      </c>
    </row>
    <row r="79" spans="1:8" s="37" customFormat="1" ht="15">
      <c r="A79" s="67"/>
      <c r="B79" s="92"/>
      <c r="C79" s="44">
        <v>4120</v>
      </c>
      <c r="D79" s="115" t="s">
        <v>40</v>
      </c>
      <c r="E79" s="69">
        <v>158323</v>
      </c>
      <c r="F79" s="69">
        <v>3336</v>
      </c>
      <c r="G79" s="137" t="s">
        <v>7</v>
      </c>
      <c r="H79" s="71">
        <f t="shared" si="3"/>
        <v>161659</v>
      </c>
    </row>
    <row r="80" spans="1:8" s="37" customFormat="1" ht="15">
      <c r="A80" s="67"/>
      <c r="B80" s="92"/>
      <c r="C80" s="44">
        <v>4210</v>
      </c>
      <c r="D80" s="115" t="s">
        <v>62</v>
      </c>
      <c r="E80" s="69">
        <v>284293</v>
      </c>
      <c r="F80" s="69">
        <v>65000</v>
      </c>
      <c r="G80" s="137" t="s">
        <v>7</v>
      </c>
      <c r="H80" s="71">
        <f t="shared" si="3"/>
        <v>349293</v>
      </c>
    </row>
    <row r="81" spans="1:8" s="37" customFormat="1" ht="15">
      <c r="A81" s="67"/>
      <c r="B81" s="92"/>
      <c r="C81" s="44">
        <v>4270</v>
      </c>
      <c r="D81" s="115" t="s">
        <v>65</v>
      </c>
      <c r="E81" s="69">
        <v>96074</v>
      </c>
      <c r="F81" s="69">
        <v>4000</v>
      </c>
      <c r="G81" s="137" t="s">
        <v>7</v>
      </c>
      <c r="H81" s="71">
        <f t="shared" si="3"/>
        <v>100074</v>
      </c>
    </row>
    <row r="82" spans="1:8" s="37" customFormat="1" ht="15">
      <c r="A82" s="67"/>
      <c r="B82" s="92"/>
      <c r="C82" s="44">
        <v>4410</v>
      </c>
      <c r="D82" s="115" t="s">
        <v>13</v>
      </c>
      <c r="E82" s="69">
        <v>17745</v>
      </c>
      <c r="F82" s="69" t="s">
        <v>7</v>
      </c>
      <c r="G82" s="69">
        <v>620</v>
      </c>
      <c r="H82" s="71">
        <f t="shared" si="3"/>
        <v>17125</v>
      </c>
    </row>
    <row r="83" spans="1:8" s="37" customFormat="1" ht="25.5">
      <c r="A83" s="67"/>
      <c r="B83" s="92"/>
      <c r="C83" s="44">
        <v>4440</v>
      </c>
      <c r="D83" s="115" t="s">
        <v>16</v>
      </c>
      <c r="E83" s="69">
        <v>360787</v>
      </c>
      <c r="F83" s="69">
        <v>9471</v>
      </c>
      <c r="G83" s="69" t="s">
        <v>7</v>
      </c>
      <c r="H83" s="71">
        <f t="shared" si="3"/>
        <v>370258</v>
      </c>
    </row>
    <row r="84" spans="1:8" s="37" customFormat="1" ht="25.5">
      <c r="A84" s="67"/>
      <c r="B84" s="92"/>
      <c r="C84" s="44">
        <v>6060</v>
      </c>
      <c r="D84" s="115" t="s">
        <v>148</v>
      </c>
      <c r="E84" s="69">
        <v>0</v>
      </c>
      <c r="F84" s="69">
        <v>14000</v>
      </c>
      <c r="G84" s="69" t="s">
        <v>7</v>
      </c>
      <c r="H84" s="71">
        <f t="shared" si="3"/>
        <v>14000</v>
      </c>
    </row>
    <row r="85" spans="1:8" s="117" customFormat="1" ht="38.25">
      <c r="A85" s="67"/>
      <c r="B85" s="92" t="s">
        <v>129</v>
      </c>
      <c r="C85" s="44"/>
      <c r="D85" s="116" t="s">
        <v>135</v>
      </c>
      <c r="E85" s="78">
        <v>14000</v>
      </c>
      <c r="F85" s="132">
        <f>SUM(F86)</f>
        <v>0</v>
      </c>
      <c r="G85" s="132">
        <f>SUM(G86)</f>
        <v>1500</v>
      </c>
      <c r="H85" s="90">
        <f t="shared" si="3"/>
        <v>12500</v>
      </c>
    </row>
    <row r="86" spans="1:8" s="37" customFormat="1" ht="15">
      <c r="A86" s="67"/>
      <c r="B86" s="92"/>
      <c r="C86" s="44">
        <v>4300</v>
      </c>
      <c r="D86" s="115" t="s">
        <v>60</v>
      </c>
      <c r="E86" s="69">
        <v>14000</v>
      </c>
      <c r="F86" s="137" t="s">
        <v>7</v>
      </c>
      <c r="G86" s="137">
        <v>1500</v>
      </c>
      <c r="H86" s="71">
        <f t="shared" si="3"/>
        <v>12500</v>
      </c>
    </row>
    <row r="87" spans="1:8" s="37" customFormat="1" ht="18.75" customHeight="1">
      <c r="A87" s="63" t="s">
        <v>86</v>
      </c>
      <c r="B87" s="44"/>
      <c r="C87" s="44"/>
      <c r="D87" s="116" t="s">
        <v>9</v>
      </c>
      <c r="E87" s="78">
        <v>6295567</v>
      </c>
      <c r="F87" s="132">
        <f>SUM(F95,F88,F90)</f>
        <v>13870</v>
      </c>
      <c r="G87" s="132">
        <f>SUM(G95,G88,G90)</f>
        <v>7000</v>
      </c>
      <c r="H87" s="90">
        <f t="shared" si="3"/>
        <v>6302437</v>
      </c>
    </row>
    <row r="88" spans="1:8" s="37" customFormat="1" ht="15" customHeight="1">
      <c r="A88" s="67"/>
      <c r="B88" s="55" t="s">
        <v>104</v>
      </c>
      <c r="C88" s="44"/>
      <c r="D88" s="116" t="s">
        <v>105</v>
      </c>
      <c r="E88" s="78">
        <v>3160125</v>
      </c>
      <c r="F88" s="132">
        <f>SUM(F89:F89)</f>
        <v>2870</v>
      </c>
      <c r="G88" s="132">
        <f>SUM(G89)</f>
        <v>0</v>
      </c>
      <c r="H88" s="90">
        <f t="shared" si="3"/>
        <v>3162995</v>
      </c>
    </row>
    <row r="89" spans="1:8" s="37" customFormat="1" ht="15">
      <c r="A89" s="67"/>
      <c r="B89" s="92"/>
      <c r="C89" s="44">
        <v>4260</v>
      </c>
      <c r="D89" s="115" t="s">
        <v>72</v>
      </c>
      <c r="E89" s="69">
        <v>223381</v>
      </c>
      <c r="F89" s="134">
        <v>2870</v>
      </c>
      <c r="G89" s="135" t="s">
        <v>7</v>
      </c>
      <c r="H89" s="71">
        <f t="shared" si="3"/>
        <v>226251</v>
      </c>
    </row>
    <row r="90" spans="1:8" s="37" customFormat="1" ht="15" customHeight="1">
      <c r="A90" s="67"/>
      <c r="B90" s="55" t="s">
        <v>102</v>
      </c>
      <c r="C90" s="44"/>
      <c r="D90" s="116" t="s">
        <v>103</v>
      </c>
      <c r="E90" s="78" t="s">
        <v>7</v>
      </c>
      <c r="F90" s="132">
        <f>SUM(F91:F94)</f>
        <v>4000</v>
      </c>
      <c r="G90" s="132">
        <f>SUM(G91)</f>
        <v>0</v>
      </c>
      <c r="H90" s="90">
        <f t="shared" si="3"/>
        <v>4000</v>
      </c>
    </row>
    <row r="91" spans="1:8" s="37" customFormat="1" ht="25.5">
      <c r="A91" s="67"/>
      <c r="B91" s="92"/>
      <c r="C91" s="44">
        <v>4010</v>
      </c>
      <c r="D91" s="115" t="s">
        <v>71</v>
      </c>
      <c r="E91" s="78" t="s">
        <v>7</v>
      </c>
      <c r="F91" s="134">
        <v>1825</v>
      </c>
      <c r="G91" s="135" t="s">
        <v>7</v>
      </c>
      <c r="H91" s="71">
        <f t="shared" si="3"/>
        <v>1825</v>
      </c>
    </row>
    <row r="92" spans="1:8" s="37" customFormat="1" ht="25.5">
      <c r="A92" s="67"/>
      <c r="B92" s="92"/>
      <c r="C92" s="44">
        <v>4110</v>
      </c>
      <c r="D92" s="115" t="s">
        <v>123</v>
      </c>
      <c r="E92" s="78" t="s">
        <v>7</v>
      </c>
      <c r="F92" s="134">
        <v>326</v>
      </c>
      <c r="G92" s="135" t="s">
        <v>7</v>
      </c>
      <c r="H92" s="71">
        <f t="shared" si="3"/>
        <v>326</v>
      </c>
    </row>
    <row r="93" spans="1:8" s="37" customFormat="1" ht="15">
      <c r="A93" s="67"/>
      <c r="B93" s="92"/>
      <c r="C93" s="44">
        <v>4120</v>
      </c>
      <c r="D93" s="115" t="s">
        <v>40</v>
      </c>
      <c r="E93" s="78" t="s">
        <v>7</v>
      </c>
      <c r="F93" s="134">
        <v>45</v>
      </c>
      <c r="G93" s="135" t="s">
        <v>7</v>
      </c>
      <c r="H93" s="71">
        <f t="shared" si="3"/>
        <v>45</v>
      </c>
    </row>
    <row r="94" spans="1:8" s="37" customFormat="1" ht="15">
      <c r="A94" s="67"/>
      <c r="B94" s="92"/>
      <c r="C94" s="44">
        <v>4210</v>
      </c>
      <c r="D94" s="115" t="s">
        <v>62</v>
      </c>
      <c r="E94" s="78" t="s">
        <v>7</v>
      </c>
      <c r="F94" s="134">
        <v>1804</v>
      </c>
      <c r="G94" s="135" t="s">
        <v>7</v>
      </c>
      <c r="H94" s="71">
        <f t="shared" si="3"/>
        <v>1804</v>
      </c>
    </row>
    <row r="95" spans="1:8" s="37" customFormat="1" ht="25.5">
      <c r="A95" s="67"/>
      <c r="B95" s="55" t="s">
        <v>110</v>
      </c>
      <c r="C95" s="44"/>
      <c r="D95" s="116" t="s">
        <v>111</v>
      </c>
      <c r="E95" s="78">
        <v>1153774</v>
      </c>
      <c r="F95" s="132">
        <f>SUM(F96:F97)</f>
        <v>7000</v>
      </c>
      <c r="G95" s="132">
        <f>SUM(G96)</f>
        <v>7000</v>
      </c>
      <c r="H95" s="90">
        <f t="shared" si="3"/>
        <v>1153774</v>
      </c>
    </row>
    <row r="96" spans="1:8" s="37" customFormat="1" ht="25.5">
      <c r="A96" s="67"/>
      <c r="B96" s="92"/>
      <c r="C96" s="44">
        <v>4010</v>
      </c>
      <c r="D96" s="115" t="s">
        <v>71</v>
      </c>
      <c r="E96" s="69">
        <v>783826</v>
      </c>
      <c r="F96" s="69" t="s">
        <v>7</v>
      </c>
      <c r="G96" s="137">
        <v>7000</v>
      </c>
      <c r="H96" s="71">
        <f t="shared" si="3"/>
        <v>776826</v>
      </c>
    </row>
    <row r="97" spans="1:8" s="37" customFormat="1" ht="15">
      <c r="A97" s="67"/>
      <c r="B97" s="92"/>
      <c r="C97" s="44">
        <v>4430</v>
      </c>
      <c r="D97" s="115" t="s">
        <v>15</v>
      </c>
      <c r="E97" s="69" t="s">
        <v>7</v>
      </c>
      <c r="F97" s="134">
        <v>7000</v>
      </c>
      <c r="G97" s="135" t="s">
        <v>7</v>
      </c>
      <c r="H97" s="71">
        <f t="shared" si="3"/>
        <v>7000</v>
      </c>
    </row>
    <row r="98" spans="1:8" s="37" customFormat="1" ht="25.5">
      <c r="A98" s="63" t="s">
        <v>126</v>
      </c>
      <c r="B98" s="44"/>
      <c r="C98" s="44"/>
      <c r="D98" s="116" t="s">
        <v>136</v>
      </c>
      <c r="E98" s="78">
        <v>2984228</v>
      </c>
      <c r="F98" s="132">
        <f>SUM(F104,F99)</f>
        <v>5750</v>
      </c>
      <c r="G98" s="132">
        <f>SUM(G104,G99)</f>
        <v>3300</v>
      </c>
      <c r="H98" s="90">
        <f t="shared" si="3"/>
        <v>2986678</v>
      </c>
    </row>
    <row r="99" spans="1:8" s="37" customFormat="1" ht="15" customHeight="1">
      <c r="A99" s="67"/>
      <c r="B99" s="55" t="s">
        <v>127</v>
      </c>
      <c r="C99" s="44"/>
      <c r="D99" s="116" t="s">
        <v>137</v>
      </c>
      <c r="E99" s="78">
        <v>1116070</v>
      </c>
      <c r="F99" s="132">
        <f>SUM(F100:F103)</f>
        <v>750</v>
      </c>
      <c r="G99" s="132">
        <f>SUM(G100:G103)</f>
        <v>3300</v>
      </c>
      <c r="H99" s="90">
        <f t="shared" si="3"/>
        <v>1113520</v>
      </c>
    </row>
    <row r="100" spans="1:8" s="37" customFormat="1" ht="25.5">
      <c r="A100" s="67"/>
      <c r="B100" s="92"/>
      <c r="C100" s="44">
        <v>4010</v>
      </c>
      <c r="D100" s="115" t="s">
        <v>71</v>
      </c>
      <c r="E100" s="69">
        <v>699052</v>
      </c>
      <c r="F100" s="69" t="s">
        <v>7</v>
      </c>
      <c r="G100" s="134">
        <v>2800</v>
      </c>
      <c r="H100" s="71">
        <f t="shared" si="3"/>
        <v>696252</v>
      </c>
    </row>
    <row r="101" spans="1:8" s="37" customFormat="1" ht="25.5">
      <c r="A101" s="67"/>
      <c r="B101" s="92"/>
      <c r="C101" s="44">
        <v>4110</v>
      </c>
      <c r="D101" s="115" t="s">
        <v>123</v>
      </c>
      <c r="E101" s="69">
        <v>131625</v>
      </c>
      <c r="F101" s="69">
        <v>250</v>
      </c>
      <c r="G101" s="69" t="s">
        <v>7</v>
      </c>
      <c r="H101" s="71">
        <f t="shared" si="3"/>
        <v>131875</v>
      </c>
    </row>
    <row r="102" spans="1:8" s="37" customFormat="1" ht="15">
      <c r="A102" s="67"/>
      <c r="B102" s="92"/>
      <c r="C102" s="44">
        <v>4260</v>
      </c>
      <c r="D102" s="115" t="s">
        <v>72</v>
      </c>
      <c r="E102" s="69">
        <v>106694</v>
      </c>
      <c r="F102" s="69">
        <v>500</v>
      </c>
      <c r="G102" s="69" t="s">
        <v>7</v>
      </c>
      <c r="H102" s="71">
        <f t="shared" si="3"/>
        <v>107194</v>
      </c>
    </row>
    <row r="103" spans="1:8" s="37" customFormat="1" ht="15">
      <c r="A103" s="67"/>
      <c r="B103" s="92"/>
      <c r="C103" s="44">
        <v>4300</v>
      </c>
      <c r="D103" s="115" t="s">
        <v>60</v>
      </c>
      <c r="E103" s="69">
        <v>13650</v>
      </c>
      <c r="F103" s="69" t="s">
        <v>7</v>
      </c>
      <c r="G103" s="134">
        <v>500</v>
      </c>
      <c r="H103" s="71">
        <f t="shared" si="3"/>
        <v>13150</v>
      </c>
    </row>
    <row r="104" spans="1:8" s="37" customFormat="1" ht="25.5">
      <c r="A104" s="67"/>
      <c r="B104" s="55" t="s">
        <v>145</v>
      </c>
      <c r="C104" s="44"/>
      <c r="D104" s="116" t="s">
        <v>146</v>
      </c>
      <c r="E104" s="78">
        <v>85000</v>
      </c>
      <c r="F104" s="132">
        <f>SUM(F105)</f>
        <v>5000</v>
      </c>
      <c r="G104" s="132">
        <f>SUM(G105)</f>
        <v>0</v>
      </c>
      <c r="H104" s="90">
        <f t="shared" si="3"/>
        <v>90000</v>
      </c>
    </row>
    <row r="105" spans="1:8" s="37" customFormat="1" ht="25.5">
      <c r="A105" s="67"/>
      <c r="B105" s="92"/>
      <c r="C105" s="44">
        <v>2510</v>
      </c>
      <c r="D105" s="115" t="s">
        <v>147</v>
      </c>
      <c r="E105" s="69">
        <v>85000</v>
      </c>
      <c r="F105" s="69">
        <v>5000</v>
      </c>
      <c r="G105" s="69" t="s">
        <v>7</v>
      </c>
      <c r="H105" s="71">
        <f t="shared" si="3"/>
        <v>90000</v>
      </c>
    </row>
    <row r="106" spans="1:8" s="45" customFormat="1" ht="19.5" customHeight="1">
      <c r="A106" s="150" t="s">
        <v>41</v>
      </c>
      <c r="B106" s="151"/>
      <c r="C106" s="151"/>
      <c r="D106" s="151"/>
      <c r="E106" s="78"/>
      <c r="F106" s="78">
        <f>SUM(F29,F34,F37,F43,F60,F87,F98)</f>
        <v>277877</v>
      </c>
      <c r="G106" s="78">
        <f>SUM(G29,G34,G37,G43,G60,G87,G98)</f>
        <v>114587</v>
      </c>
      <c r="H106" s="90"/>
    </row>
    <row r="107" spans="1:8" s="45" customFormat="1" ht="20.25" customHeight="1" thickBot="1">
      <c r="A107" s="148" t="s">
        <v>42</v>
      </c>
      <c r="B107" s="149"/>
      <c r="C107" s="149"/>
      <c r="D107" s="149"/>
      <c r="E107" s="112"/>
      <c r="F107" s="112"/>
      <c r="G107" s="112"/>
      <c r="H107" s="113">
        <f>SUM(E27+F106-G106)</f>
        <v>54801866</v>
      </c>
    </row>
    <row r="110" ht="12.75">
      <c r="E110" s="43" t="s">
        <v>84</v>
      </c>
    </row>
    <row r="111" ht="15" customHeight="1"/>
  </sheetData>
  <mergeCells count="5">
    <mergeCell ref="A107:D107"/>
    <mergeCell ref="A24:D24"/>
    <mergeCell ref="A25:D25"/>
    <mergeCell ref="A106:D106"/>
    <mergeCell ref="A26:H26"/>
  </mergeCells>
  <printOptions/>
  <pageMargins left="0.92" right="0.17" top="0.65" bottom="0.59" header="0.21" footer="0.5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2002-12-11T10:12:34Z</cp:lastPrinted>
  <dcterms:created xsi:type="dcterms:W3CDTF">2000-03-10T10:52:43Z</dcterms:created>
  <dcterms:modified xsi:type="dcterms:W3CDTF">2002-05-06T19:53:07Z</dcterms:modified>
  <cp:category/>
  <cp:version/>
  <cp:contentType/>
  <cp:contentStatus/>
</cp:coreProperties>
</file>