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9900" windowHeight="5640" activeTab="0"/>
  </bookViews>
  <sheets>
    <sheet name="Wydatki" sheetId="1" r:id="rId1"/>
  </sheets>
  <definedNames>
    <definedName name="_xlnm.Print_Titles" localSheetId="0">'Wydatki'!$6:$8</definedName>
  </definedNames>
  <calcPr fullCalcOnLoad="1"/>
</workbook>
</file>

<file path=xl/sharedStrings.xml><?xml version="1.0" encoding="utf-8"?>
<sst xmlns="http://schemas.openxmlformats.org/spreadsheetml/2006/main" count="199" uniqueCount="189">
  <si>
    <t>Dział</t>
  </si>
  <si>
    <t>Rozdział</t>
  </si>
  <si>
    <t>Treść</t>
  </si>
  <si>
    <t>WYDATKI OGÓŁEM</t>
  </si>
  <si>
    <t>LEŚNICTWO</t>
  </si>
  <si>
    <t>Drogi publiczne powiatowe</t>
  </si>
  <si>
    <t>OŚWIATA I WYCHOWANIE</t>
  </si>
  <si>
    <t>Szkoły podstawowe specjalne</t>
  </si>
  <si>
    <t>Licea ogólnokształcące</t>
  </si>
  <si>
    <t>OCHRONA ZDROWIA</t>
  </si>
  <si>
    <t>010</t>
  </si>
  <si>
    <t>ROLNICTWO I ŁOWIECTWO</t>
  </si>
  <si>
    <t>01005</t>
  </si>
  <si>
    <t>Prace geodezyjno-urządzeniowe na potrzeby rolnictwa</t>
  </si>
  <si>
    <t>020</t>
  </si>
  <si>
    <t>02002</t>
  </si>
  <si>
    <t>Nadzór nad gospodarką leśną</t>
  </si>
  <si>
    <t>Pozostała działalność</t>
  </si>
  <si>
    <t>600</t>
  </si>
  <si>
    <t>TRANSPORT I ŁĄCZNOŚĆ</t>
  </si>
  <si>
    <t>60014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</si>
  <si>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</si>
  <si>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</si>
  <si>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</si>
  <si>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</si>
  <si>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</si>
  <si>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</si>
  <si>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</si>
  <si>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</si>
  <si>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71015</t>
  </si>
  <si>
    <t>Opracowania geodezyjne i kartograficzne</t>
  </si>
  <si>
    <t>750</t>
  </si>
  <si>
    <t>ADMINISTRACJA PUBLICZNA</t>
  </si>
  <si>
    <t>75011</t>
  </si>
  <si>
    <t>75019</t>
  </si>
  <si>
    <t>75020</t>
  </si>
  <si>
    <t>75045</t>
  </si>
  <si>
    <t>75095</t>
  </si>
  <si>
    <t>754</t>
  </si>
  <si>
    <t>75411</t>
  </si>
  <si>
    <t>757</t>
  </si>
  <si>
    <t>75702</t>
  </si>
  <si>
    <t>OBSŁUGA DŁUGU PUBLICZNEGO</t>
  </si>
  <si>
    <t>758</t>
  </si>
  <si>
    <t>75818</t>
  </si>
  <si>
    <t>801</t>
  </si>
  <si>
    <t>80102</t>
  </si>
  <si>
    <t>Gimnazja specjalne</t>
  </si>
  <si>
    <t>80111</t>
  </si>
  <si>
    <t>80120</t>
  </si>
  <si>
    <t>80130</t>
  </si>
  <si>
    <t>80134</t>
  </si>
  <si>
    <t>Szkoły zawodowe specjalne</t>
  </si>
  <si>
    <t>80140</t>
  </si>
  <si>
    <t>80195</t>
  </si>
  <si>
    <t>851</t>
  </si>
  <si>
    <t>85111</t>
  </si>
  <si>
    <t xml:space="preserve">Szpitale ogólne </t>
  </si>
  <si>
    <t>85156</t>
  </si>
  <si>
    <t>853</t>
  </si>
  <si>
    <t>Placówki opiekuńczo-wychowawcze</t>
  </si>
  <si>
    <t>Rodziny zastępcze</t>
  </si>
  <si>
    <t>85333</t>
  </si>
  <si>
    <t>854</t>
  </si>
  <si>
    <t>EDUKACYJNA OPIEKA WYCHOWAWCZA</t>
  </si>
  <si>
    <t>85403</t>
  </si>
  <si>
    <t>85406</t>
  </si>
  <si>
    <t>85407</t>
  </si>
  <si>
    <t>Placówki wychowania pozaszkolnego</t>
  </si>
  <si>
    <t>85410</t>
  </si>
  <si>
    <t>Internaty i bursy szkolne</t>
  </si>
  <si>
    <t>921</t>
  </si>
  <si>
    <t>KULTURA I OCHRONA DZIEDZICTWA NARODOWEGO</t>
  </si>
  <si>
    <t>926</t>
  </si>
  <si>
    <t>92695</t>
  </si>
  <si>
    <t>85401</t>
  </si>
  <si>
    <t>Świetlice szkolne</t>
  </si>
  <si>
    <t>Wykonanie</t>
  </si>
  <si>
    <t>Wskaźnik %             (6/5)</t>
  </si>
  <si>
    <t>85417</t>
  </si>
  <si>
    <t>85195</t>
  </si>
  <si>
    <t>92116</t>
  </si>
  <si>
    <t xml:space="preserve">Realizacja wydatków budżetowych Powiatu Iławskiego </t>
  </si>
  <si>
    <t>Szkolne schroniska młodzieżowe</t>
  </si>
  <si>
    <t>Biblioteki</t>
  </si>
  <si>
    <t>02001</t>
  </si>
  <si>
    <t>80110</t>
  </si>
  <si>
    <t>85415</t>
  </si>
  <si>
    <t>85495</t>
  </si>
  <si>
    <t>Struktura wykonania w %</t>
  </si>
  <si>
    <t>Gospodarka leśna</t>
  </si>
  <si>
    <t>Gimnazja</t>
  </si>
  <si>
    <t>Pomoc materialna dla uczniów</t>
  </si>
  <si>
    <t>Zadania ratownictwa górskiego i wodnego</t>
  </si>
  <si>
    <t>Szkoły zawodowe</t>
  </si>
  <si>
    <t>71035</t>
  </si>
  <si>
    <t>75018</t>
  </si>
  <si>
    <t>75415</t>
  </si>
  <si>
    <t>80146</t>
  </si>
  <si>
    <t>85446</t>
  </si>
  <si>
    <t>Cmentarze</t>
  </si>
  <si>
    <t>Dokształcanie i doskonalenie nauczycieli</t>
  </si>
  <si>
    <t>Ośrodki wsparcia</t>
  </si>
  <si>
    <t>RÓŻNE ROZLICZENIA</t>
  </si>
  <si>
    <t>Rezerwy ogólne i celowe</t>
  </si>
  <si>
    <t>852</t>
  </si>
  <si>
    <t>85201</t>
  </si>
  <si>
    <t>85202</t>
  </si>
  <si>
    <t>85203</t>
  </si>
  <si>
    <t>85204</t>
  </si>
  <si>
    <t>85218</t>
  </si>
  <si>
    <t>POZOSTAŁE ZADANIA W ZAKRESIE POLITYKI SPOŁECZNEJ</t>
  </si>
  <si>
    <t>POMOC SPOŁECZNA</t>
  </si>
  <si>
    <t xml:space="preserve"> </t>
  </si>
  <si>
    <t>75075</t>
  </si>
  <si>
    <t>85220</t>
  </si>
  <si>
    <t>Jednostki specjalistycznego poradnictwa, mieszkania chronione i ośrodki interwencji kryzysowej</t>
  </si>
  <si>
    <t>92105</t>
  </si>
  <si>
    <t>Pozostałe zadania w zakresie kultury</t>
  </si>
  <si>
    <t>630</t>
  </si>
  <si>
    <t>63003</t>
  </si>
  <si>
    <t>75421</t>
  </si>
  <si>
    <t>80148</t>
  </si>
  <si>
    <t>85311</t>
  </si>
  <si>
    <t>Zadania w zakresie upowszechniania turystyki</t>
  </si>
  <si>
    <t>Zarządzanie kryzysowe</t>
  </si>
  <si>
    <t>Stołówki szkolne</t>
  </si>
  <si>
    <t>Rehabilitacja zawodowa i społeczna osób niepełnosprawnych</t>
  </si>
  <si>
    <t>85395</t>
  </si>
  <si>
    <t>Załącznik Nr 2</t>
  </si>
  <si>
    <t>85205</t>
  </si>
  <si>
    <t>753</t>
  </si>
  <si>
    <t>75310</t>
  </si>
  <si>
    <t>900</t>
  </si>
  <si>
    <t>GOSPODARKA KOMUNALNA 
I OCHRONA ŚRODOWISKA</t>
  </si>
  <si>
    <t>OBOWIĄZKOWE UBEZPIECZENIA SPOŁECZNE</t>
  </si>
  <si>
    <t>Fundusz Emerytur Pomostowych</t>
  </si>
  <si>
    <t>756</t>
  </si>
  <si>
    <t>75618</t>
  </si>
  <si>
    <t>Wpływy z innych opłat stanowiących dochody jednostek samorządu terytorialnego na podstawie ustaw</t>
  </si>
  <si>
    <t>DOCHODY OD OSÓB PRAWNYCH, OD OSÓB FIZYCZNYCH I OD INNYCH JEDNOSTEK NIEPOSIADAJĄCYCH OSOBOWOŚCI PRAWNEJ ORAZ WYDATKI ZWIĄZANE Z ICH POBOREM</t>
  </si>
  <si>
    <t>TURYSTYKA</t>
  </si>
  <si>
    <t>BEZPIECZEŃSTWO PUBLICZNE 
I OCHRONA PRZECIWPOŻAROWA</t>
  </si>
  <si>
    <t>Paragraf</t>
  </si>
  <si>
    <t>60041</t>
  </si>
  <si>
    <t>85321</t>
  </si>
  <si>
    <t>90019</t>
  </si>
  <si>
    <t>Infrastruktura portowa</t>
  </si>
  <si>
    <t>Prace geodezyjne i kartograficzne (nieinwestycyjne)</t>
  </si>
  <si>
    <t>Urzędy wojewódzkie</t>
  </si>
  <si>
    <t>Urzędy marszałkowskie</t>
  </si>
  <si>
    <t>Rady powiatów</t>
  </si>
  <si>
    <t>Starostwa powiatowe</t>
  </si>
  <si>
    <t>Kwalifikacja wojskowa</t>
  </si>
  <si>
    <t>Promocja jednostek samorządu terytorialnego</t>
  </si>
  <si>
    <t>Komendy powiatowe Państwowej Straży Pożarnej</t>
  </si>
  <si>
    <t>Domy pomocy społecznej</t>
  </si>
  <si>
    <t>Powiatowe centra pomocy rodzinie</t>
  </si>
  <si>
    <t>Zespoły do spraw orzekania o niepełnosprawności</t>
  </si>
  <si>
    <t>Powiatowe urzędy pracy</t>
  </si>
  <si>
    <t>Specjalne ośrodki szkolno-wychowawcze</t>
  </si>
  <si>
    <t>Wpływy i wydatki związane z gromadzeniem środków z opłat i kar za korzystanie ze środowiska</t>
  </si>
  <si>
    <t xml:space="preserve">KULTURA FIZYCZNA </t>
  </si>
  <si>
    <t>Centra kształcenia ustawicznego i praktycznego 
oraz ośrodki dokształcania zawodowego</t>
  </si>
  <si>
    <t>Zadania w zakresie przeciwdziałania przemocy 
w rodzinie</t>
  </si>
  <si>
    <t>Poradnie psychologiczno-pedagogiczne, 
w tym poradnie specjalistyczne</t>
  </si>
  <si>
    <t>Obsługa papierów wartościowych, kredytów 
i pożyczek jednostek samorządu terytorialnego</t>
  </si>
  <si>
    <t>Składki na ubezpieczenie zdrowotne oraz świadczenia dla osób nie objętych obowiązkiem ubezpieczenia zdrowotnego</t>
  </si>
  <si>
    <t>Nadzór budowlany</t>
  </si>
  <si>
    <t>Plan 
z Uchwały Rady</t>
  </si>
  <si>
    <t>75405</t>
  </si>
  <si>
    <t>80105</t>
  </si>
  <si>
    <t>92120</t>
  </si>
  <si>
    <t>Plan 
po zmianach</t>
  </si>
  <si>
    <t>Przedszkola specjalne</t>
  </si>
  <si>
    <t>Ochrona zabytków i opieka nad zabytkami</t>
  </si>
  <si>
    <t>Komendy powiatowe Policji</t>
  </si>
  <si>
    <t>100</t>
  </si>
  <si>
    <t>10006</t>
  </si>
  <si>
    <t>60095</t>
  </si>
  <si>
    <t>80147</t>
  </si>
  <si>
    <t>803</t>
  </si>
  <si>
    <t>80309</t>
  </si>
  <si>
    <t>GÓRNICTWO I KOPALNICTWO</t>
  </si>
  <si>
    <t>Zarządy melioracji i urządzeń wodnych</t>
  </si>
  <si>
    <t>Biblioteki pedagogiczne</t>
  </si>
  <si>
    <t>Pomoc materialna dla studentów i doktorantów</t>
  </si>
  <si>
    <t>SZKOLNICTWO WYŻSZE</t>
  </si>
  <si>
    <t>na dzień 30 czerwca 2014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</si>
</sst>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.00000"/>
    <numFmt numFmtId="172" formatCode="#,##0.000000"/>
  </numFmts>
  <fonts count="17">
    <font>
      <sz val="10"/>
      <name val="Arial CE"/>
      <family val="0"/>
    </font>
    <font>
      <sz val="10"/>
      <color indexed="8"/>
      <name val="Arial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8"/>
      <name val="Bookman Old Style"/>
      <family val="1"/>
    </font>
    <font>
      <b/>
      <u val="single"/>
      <sz val="13"/>
      <name val="Bookman Old Style"/>
      <family val="1"/>
    </font>
    <font>
      <b/>
      <sz val="13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10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1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0" fillId="0" borderId="1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6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58</xdr:row>
      <xdr:rowOff>0</xdr:rowOff>
    </xdr:from>
    <xdr:to>
      <xdr:col>6</xdr:col>
      <xdr:colOff>504825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7172325" y="11687175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70">
      <selection activeCell="K50" sqref="K50"/>
    </sheetView>
  </sheetViews>
  <sheetFormatPr defaultColWidth="9.00390625" defaultRowHeight="12.75"/>
  <cols>
    <col min="1" max="1" width="6.125" style="57" customWidth="1"/>
    <col min="2" max="2" width="8.75390625" style="57" customWidth="1"/>
    <col min="3" max="3" width="7.25390625" style="57" hidden="1" customWidth="1"/>
    <col min="4" max="4" width="42.875" style="58" customWidth="1"/>
    <col min="5" max="5" width="15.625" style="25" customWidth="1"/>
    <col min="6" max="7" width="15.625" style="58" customWidth="1"/>
    <col min="8" max="8" width="13.25390625" style="58" customWidth="1"/>
    <col min="9" max="9" width="15.375" style="26" customWidth="1"/>
    <col min="10" max="10" width="2.00390625" style="1" customWidth="1"/>
    <col min="11" max="12" width="12.75390625" style="1" bestFit="1" customWidth="1"/>
    <col min="13" max="16384" width="9.125" style="1" customWidth="1"/>
  </cols>
  <sheetData>
    <row r="1" spans="1:9" ht="16.5">
      <c r="A1" s="9"/>
      <c r="B1" s="9"/>
      <c r="C1" s="9"/>
      <c r="D1" s="10"/>
      <c r="E1" s="10"/>
      <c r="F1" s="10"/>
      <c r="G1" s="11"/>
      <c r="H1" s="12"/>
      <c r="I1" s="13" t="s">
        <v>129</v>
      </c>
    </row>
    <row r="2" spans="1:9" ht="9.75" customHeight="1">
      <c r="A2" s="9"/>
      <c r="B2" s="9"/>
      <c r="C2" s="9"/>
      <c r="D2" s="10"/>
      <c r="E2" s="10"/>
      <c r="F2" s="10"/>
      <c r="G2" s="10"/>
      <c r="H2" s="14"/>
      <c r="I2" s="10"/>
    </row>
    <row r="3" spans="1:9" ht="18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</row>
    <row r="4" spans="1:9" ht="18" customHeight="1">
      <c r="A4" s="72" t="s">
        <v>188</v>
      </c>
      <c r="B4" s="73"/>
      <c r="C4" s="73"/>
      <c r="D4" s="73"/>
      <c r="E4" s="73"/>
      <c r="F4" s="73"/>
      <c r="G4" s="73"/>
      <c r="H4" s="73"/>
      <c r="I4" s="73"/>
    </row>
    <row r="5" spans="1:9" ht="9.75" customHeight="1">
      <c r="A5" s="27"/>
      <c r="B5" s="27"/>
      <c r="C5" s="27"/>
      <c r="D5" s="16"/>
      <c r="E5" s="16"/>
      <c r="F5" s="16"/>
      <c r="G5" s="16"/>
      <c r="H5" s="16"/>
      <c r="I5" s="16"/>
    </row>
    <row r="6" spans="1:9" s="2" customFormat="1" ht="14.25" customHeight="1">
      <c r="A6" s="68" t="s">
        <v>0</v>
      </c>
      <c r="B6" s="68" t="s">
        <v>1</v>
      </c>
      <c r="C6" s="68" t="s">
        <v>143</v>
      </c>
      <c r="D6" s="70" t="s">
        <v>2</v>
      </c>
      <c r="E6" s="62" t="s">
        <v>169</v>
      </c>
      <c r="F6" s="62" t="s">
        <v>173</v>
      </c>
      <c r="G6" s="62" t="s">
        <v>77</v>
      </c>
      <c r="H6" s="70" t="s">
        <v>78</v>
      </c>
      <c r="I6" s="62" t="s">
        <v>89</v>
      </c>
    </row>
    <row r="7" spans="1:9" s="3" customFormat="1" ht="15.75" customHeight="1">
      <c r="A7" s="69"/>
      <c r="B7" s="69"/>
      <c r="C7" s="74"/>
      <c r="D7" s="71"/>
      <c r="E7" s="63"/>
      <c r="F7" s="63"/>
      <c r="G7" s="63"/>
      <c r="H7" s="76"/>
      <c r="I7" s="75"/>
    </row>
    <row r="8" spans="1:9" s="4" customFormat="1" ht="12.75">
      <c r="A8" s="28">
        <v>1</v>
      </c>
      <c r="B8" s="28">
        <v>2</v>
      </c>
      <c r="C8" s="28"/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</row>
    <row r="9" spans="1:9" s="5" customFormat="1" ht="18" customHeight="1">
      <c r="A9" s="29" t="s">
        <v>10</v>
      </c>
      <c r="B9" s="30"/>
      <c r="C9" s="30"/>
      <c r="D9" s="31" t="s">
        <v>11</v>
      </c>
      <c r="E9" s="18">
        <f>SUM(E10)</f>
        <v>7000</v>
      </c>
      <c r="F9" s="18">
        <f>SUM(F10)</f>
        <v>7000</v>
      </c>
      <c r="G9" s="18">
        <f>SUM(G10)</f>
        <v>0</v>
      </c>
      <c r="H9" s="32">
        <f aca="true" t="shared" si="0" ref="H9:H86">ROUND(G9/F9*100,2)</f>
        <v>0</v>
      </c>
      <c r="I9" s="33">
        <f>ROUND(G9/$G$100*100,3)</f>
        <v>0</v>
      </c>
    </row>
    <row r="10" spans="1:9" s="5" customFormat="1" ht="27" customHeight="1">
      <c r="A10" s="29"/>
      <c r="B10" s="34" t="s">
        <v>12</v>
      </c>
      <c r="C10" s="34"/>
      <c r="D10" s="35" t="s">
        <v>13</v>
      </c>
      <c r="E10" s="19">
        <v>7000</v>
      </c>
      <c r="F10" s="36">
        <v>7000</v>
      </c>
      <c r="G10" s="19">
        <v>0</v>
      </c>
      <c r="H10" s="37">
        <f t="shared" si="0"/>
        <v>0</v>
      </c>
      <c r="I10" s="38">
        <f aca="true" t="shared" si="1" ref="I10:I23">ROUND(G10/$G$100*100,2)</f>
        <v>0</v>
      </c>
    </row>
    <row r="11" spans="1:9" s="5" customFormat="1" ht="18" customHeight="1">
      <c r="A11" s="30" t="s">
        <v>14</v>
      </c>
      <c r="B11" s="30"/>
      <c r="C11" s="30"/>
      <c r="D11" s="31" t="s">
        <v>4</v>
      </c>
      <c r="E11" s="18">
        <f>SUM(E12:E13)</f>
        <v>669040</v>
      </c>
      <c r="F11" s="18">
        <f>SUM(F12:F13)</f>
        <v>667540</v>
      </c>
      <c r="G11" s="18">
        <f>SUM(G12:G13)</f>
        <v>287245.19</v>
      </c>
      <c r="H11" s="32">
        <f t="shared" si="0"/>
        <v>43.03</v>
      </c>
      <c r="I11" s="33">
        <f>ROUND(G11/$G$100*100,3)</f>
        <v>0.646</v>
      </c>
    </row>
    <row r="12" spans="1:9" s="5" customFormat="1" ht="15" customHeight="1">
      <c r="A12" s="60"/>
      <c r="B12" s="30" t="s">
        <v>85</v>
      </c>
      <c r="C12" s="30"/>
      <c r="D12" s="35" t="s">
        <v>90</v>
      </c>
      <c r="E12" s="19">
        <v>598900</v>
      </c>
      <c r="F12" s="19">
        <v>591900</v>
      </c>
      <c r="G12" s="19">
        <v>275991.19</v>
      </c>
      <c r="H12" s="39">
        <f t="shared" si="0"/>
        <v>46.63</v>
      </c>
      <c r="I12" s="40">
        <f t="shared" si="1"/>
        <v>0.62</v>
      </c>
    </row>
    <row r="13" spans="1:11" s="5" customFormat="1" ht="15" customHeight="1">
      <c r="A13" s="67"/>
      <c r="B13" s="30" t="s">
        <v>15</v>
      </c>
      <c r="C13" s="30"/>
      <c r="D13" s="35" t="s">
        <v>16</v>
      </c>
      <c r="E13" s="19">
        <v>70140</v>
      </c>
      <c r="F13" s="36">
        <v>75640</v>
      </c>
      <c r="G13" s="19">
        <v>11254</v>
      </c>
      <c r="H13" s="39">
        <f t="shared" si="0"/>
        <v>14.88</v>
      </c>
      <c r="I13" s="40">
        <f t="shared" si="1"/>
        <v>0.03</v>
      </c>
      <c r="K13" s="6"/>
    </row>
    <row r="14" spans="1:9" s="5" customFormat="1" ht="18" customHeight="1">
      <c r="A14" s="29" t="s">
        <v>177</v>
      </c>
      <c r="B14" s="30"/>
      <c r="C14" s="30"/>
      <c r="D14" s="31" t="s">
        <v>183</v>
      </c>
      <c r="E14" s="18">
        <f>SUM(E15)</f>
        <v>10000</v>
      </c>
      <c r="F14" s="18">
        <f>SUM(F15)</f>
        <v>6500</v>
      </c>
      <c r="G14" s="18">
        <f>SUM(G15)</f>
        <v>0</v>
      </c>
      <c r="H14" s="32">
        <f>ROUND(G14/F14*100,2)</f>
        <v>0</v>
      </c>
      <c r="I14" s="33">
        <f>ROUND(G14/$G$100*100,3)</f>
        <v>0</v>
      </c>
    </row>
    <row r="15" spans="1:9" s="5" customFormat="1" ht="15" customHeight="1">
      <c r="A15" s="29"/>
      <c r="B15" s="34" t="s">
        <v>178</v>
      </c>
      <c r="C15" s="30"/>
      <c r="D15" s="35" t="s">
        <v>184</v>
      </c>
      <c r="E15" s="19">
        <v>10000</v>
      </c>
      <c r="F15" s="19">
        <v>6500</v>
      </c>
      <c r="G15" s="19">
        <v>0</v>
      </c>
      <c r="H15" s="39">
        <f>ROUND(G15/F15*100,2)</f>
        <v>0</v>
      </c>
      <c r="I15" s="40">
        <f>ROUND(G15/$G$100*100,2)</f>
        <v>0</v>
      </c>
    </row>
    <row r="16" spans="1:9" s="5" customFormat="1" ht="18" customHeight="1">
      <c r="A16" s="29" t="s">
        <v>18</v>
      </c>
      <c r="B16" s="30"/>
      <c r="C16" s="30"/>
      <c r="D16" s="31" t="s">
        <v>19</v>
      </c>
      <c r="E16" s="18">
        <f>SUM(E17:E19)</f>
        <v>31316135</v>
      </c>
      <c r="F16" s="18">
        <f>SUM(F17:F19)</f>
        <v>30192848</v>
      </c>
      <c r="G16" s="18">
        <f>SUM(G17:G19)</f>
        <v>3910240.94</v>
      </c>
      <c r="H16" s="32">
        <f t="shared" si="0"/>
        <v>12.95</v>
      </c>
      <c r="I16" s="33">
        <f t="shared" si="1"/>
        <v>8.8</v>
      </c>
    </row>
    <row r="17" spans="1:9" s="5" customFormat="1" ht="15" customHeight="1">
      <c r="A17" s="29"/>
      <c r="B17" s="34" t="s">
        <v>20</v>
      </c>
      <c r="C17" s="30"/>
      <c r="D17" s="35" t="s">
        <v>5</v>
      </c>
      <c r="E17" s="19">
        <v>19707626</v>
      </c>
      <c r="F17" s="19">
        <v>20952151</v>
      </c>
      <c r="G17" s="19">
        <v>3828997.35</v>
      </c>
      <c r="H17" s="39">
        <f t="shared" si="0"/>
        <v>18.27</v>
      </c>
      <c r="I17" s="40">
        <f t="shared" si="1"/>
        <v>8.61</v>
      </c>
    </row>
    <row r="18" spans="1:9" s="5" customFormat="1" ht="15" customHeight="1">
      <c r="A18" s="42"/>
      <c r="B18" s="34" t="s">
        <v>144</v>
      </c>
      <c r="C18" s="30"/>
      <c r="D18" s="35" t="s">
        <v>147</v>
      </c>
      <c r="E18" s="19">
        <v>11598509</v>
      </c>
      <c r="F18" s="19">
        <v>9230697</v>
      </c>
      <c r="G18" s="19">
        <v>81243.59</v>
      </c>
      <c r="H18" s="39">
        <f t="shared" si="0"/>
        <v>0.88</v>
      </c>
      <c r="I18" s="40">
        <f t="shared" si="1"/>
        <v>0.18</v>
      </c>
    </row>
    <row r="19" spans="1:9" s="5" customFormat="1" ht="15" customHeight="1">
      <c r="A19" s="41"/>
      <c r="B19" s="34" t="s">
        <v>179</v>
      </c>
      <c r="C19" s="30"/>
      <c r="D19" s="35" t="s">
        <v>17</v>
      </c>
      <c r="E19" s="19">
        <v>10000</v>
      </c>
      <c r="F19" s="19">
        <v>10000</v>
      </c>
      <c r="G19" s="19">
        <v>0</v>
      </c>
      <c r="H19" s="39">
        <f t="shared" si="0"/>
        <v>0</v>
      </c>
      <c r="I19" s="40">
        <f t="shared" si="1"/>
        <v>0</v>
      </c>
    </row>
    <row r="20" spans="1:9" s="5" customFormat="1" ht="18" customHeight="1">
      <c r="A20" s="41" t="s">
        <v>119</v>
      </c>
      <c r="B20" s="30"/>
      <c r="C20" s="30"/>
      <c r="D20" s="31" t="s">
        <v>141</v>
      </c>
      <c r="E20" s="18">
        <f>SUM(E21:E21)</f>
        <v>70000</v>
      </c>
      <c r="F20" s="18">
        <f>SUM(F21:F21)</f>
        <v>70000</v>
      </c>
      <c r="G20" s="18">
        <f>SUM(G21:G21)</f>
        <v>62000</v>
      </c>
      <c r="H20" s="32">
        <f t="shared" si="0"/>
        <v>88.57</v>
      </c>
      <c r="I20" s="33">
        <f>ROUND(G20/$G$100*100,3)</f>
        <v>0.139</v>
      </c>
    </row>
    <row r="21" spans="1:9" s="5" customFormat="1" ht="15" customHeight="1">
      <c r="A21" s="29"/>
      <c r="B21" s="30" t="s">
        <v>120</v>
      </c>
      <c r="C21" s="30"/>
      <c r="D21" s="35" t="s">
        <v>124</v>
      </c>
      <c r="E21" s="19">
        <v>70000</v>
      </c>
      <c r="F21" s="19">
        <v>70000</v>
      </c>
      <c r="G21" s="19">
        <v>62000</v>
      </c>
      <c r="H21" s="39">
        <f t="shared" si="0"/>
        <v>88.57</v>
      </c>
      <c r="I21" s="40">
        <f t="shared" si="1"/>
        <v>0.14</v>
      </c>
    </row>
    <row r="22" spans="1:9" s="5" customFormat="1" ht="18" customHeight="1">
      <c r="A22" s="30" t="s">
        <v>21</v>
      </c>
      <c r="B22" s="30"/>
      <c r="C22" s="30"/>
      <c r="D22" s="31" t="s">
        <v>22</v>
      </c>
      <c r="E22" s="18">
        <f>SUM(E23)</f>
        <v>288000</v>
      </c>
      <c r="F22" s="18">
        <f>SUM(F23)</f>
        <v>274283</v>
      </c>
      <c r="G22" s="18">
        <f>SUM(G23)</f>
        <v>60203.88</v>
      </c>
      <c r="H22" s="32">
        <f t="shared" si="0"/>
        <v>21.95</v>
      </c>
      <c r="I22" s="33">
        <f t="shared" si="1"/>
        <v>0.14</v>
      </c>
    </row>
    <row r="23" spans="1:9" s="5" customFormat="1" ht="12.75">
      <c r="A23" s="30"/>
      <c r="B23" s="30" t="s">
        <v>23</v>
      </c>
      <c r="C23" s="30"/>
      <c r="D23" s="35" t="s">
        <v>24</v>
      </c>
      <c r="E23" s="19">
        <v>288000</v>
      </c>
      <c r="F23" s="19">
        <v>274283</v>
      </c>
      <c r="G23" s="19">
        <v>60203.88</v>
      </c>
      <c r="H23" s="39">
        <f t="shared" si="0"/>
        <v>21.95</v>
      </c>
      <c r="I23" s="40">
        <f t="shared" si="1"/>
        <v>0.14</v>
      </c>
    </row>
    <row r="24" spans="1:9" s="5" customFormat="1" ht="18" customHeight="1">
      <c r="A24" s="30" t="s">
        <v>25</v>
      </c>
      <c r="B24" s="30"/>
      <c r="C24" s="30"/>
      <c r="D24" s="31" t="s">
        <v>26</v>
      </c>
      <c r="E24" s="18">
        <f>SUM(E25:E28)</f>
        <v>779315</v>
      </c>
      <c r="F24" s="18">
        <f>SUM(F25:F28)</f>
        <v>780815</v>
      </c>
      <c r="G24" s="18">
        <f>SUM(G25:G28)</f>
        <v>193414.57</v>
      </c>
      <c r="H24" s="32">
        <f t="shared" si="0"/>
        <v>24.77</v>
      </c>
      <c r="I24" s="33">
        <f>ROUND(G24/$G$100*100,3)</f>
        <v>0.435</v>
      </c>
    </row>
    <row r="25" spans="1:11" s="5" customFormat="1" ht="15" customHeight="1">
      <c r="A25" s="60"/>
      <c r="B25" s="30" t="s">
        <v>27</v>
      </c>
      <c r="C25" s="30"/>
      <c r="D25" s="35" t="s">
        <v>148</v>
      </c>
      <c r="E25" s="19">
        <v>76000</v>
      </c>
      <c r="F25" s="19">
        <v>76000</v>
      </c>
      <c r="G25" s="19">
        <v>0</v>
      </c>
      <c r="H25" s="39">
        <f t="shared" si="0"/>
        <v>0</v>
      </c>
      <c r="I25" s="40">
        <f>ROUND(G25/$G$100*100,2)</f>
        <v>0</v>
      </c>
      <c r="K25" s="6"/>
    </row>
    <row r="26" spans="1:11" s="5" customFormat="1" ht="15" customHeight="1">
      <c r="A26" s="61"/>
      <c r="B26" s="30" t="s">
        <v>28</v>
      </c>
      <c r="C26" s="30"/>
      <c r="D26" s="35" t="s">
        <v>30</v>
      </c>
      <c r="E26" s="19">
        <v>387500</v>
      </c>
      <c r="F26" s="19">
        <v>385000</v>
      </c>
      <c r="G26" s="19">
        <v>34376.9</v>
      </c>
      <c r="H26" s="39">
        <f t="shared" si="0"/>
        <v>8.93</v>
      </c>
      <c r="I26" s="40">
        <f>ROUND(G26/$G$100*100,2)</f>
        <v>0.08</v>
      </c>
      <c r="K26" s="6"/>
    </row>
    <row r="27" spans="1:9" s="5" customFormat="1" ht="15" customHeight="1">
      <c r="A27" s="61"/>
      <c r="B27" s="30" t="s">
        <v>29</v>
      </c>
      <c r="C27" s="30"/>
      <c r="D27" s="35" t="s">
        <v>168</v>
      </c>
      <c r="E27" s="19">
        <v>314115</v>
      </c>
      <c r="F27" s="19">
        <v>318115</v>
      </c>
      <c r="G27" s="19">
        <v>158684.17</v>
      </c>
      <c r="H27" s="39">
        <f t="shared" si="0"/>
        <v>49.88</v>
      </c>
      <c r="I27" s="40">
        <f>ROUND(G27/$G$100*100,2)</f>
        <v>0.36</v>
      </c>
    </row>
    <row r="28" spans="1:9" s="5" customFormat="1" ht="15" customHeight="1">
      <c r="A28" s="67"/>
      <c r="B28" s="30" t="s">
        <v>95</v>
      </c>
      <c r="C28" s="30"/>
      <c r="D28" s="35" t="s">
        <v>100</v>
      </c>
      <c r="E28" s="19">
        <v>1700</v>
      </c>
      <c r="F28" s="19">
        <v>1700</v>
      </c>
      <c r="G28" s="19">
        <v>353.5</v>
      </c>
      <c r="H28" s="39">
        <f t="shared" si="0"/>
        <v>20.79</v>
      </c>
      <c r="I28" s="40">
        <f>ROUND(G28/$G$100*100,2)</f>
        <v>0</v>
      </c>
    </row>
    <row r="29" spans="1:9" s="5" customFormat="1" ht="18" customHeight="1">
      <c r="A29" s="29" t="s">
        <v>31</v>
      </c>
      <c r="B29" s="30"/>
      <c r="C29" s="30"/>
      <c r="D29" s="31" t="s">
        <v>32</v>
      </c>
      <c r="E29" s="18">
        <f>SUM(E30:E36)</f>
        <v>8282316</v>
      </c>
      <c r="F29" s="18">
        <f>SUM(F30:F36)</f>
        <v>8350316</v>
      </c>
      <c r="G29" s="18">
        <f>SUM(G30:G36)</f>
        <v>3887512.21</v>
      </c>
      <c r="H29" s="32">
        <f t="shared" si="0"/>
        <v>46.56</v>
      </c>
      <c r="I29" s="33">
        <f>ROUND(G29/$G$100*100,3)</f>
        <v>8.744</v>
      </c>
    </row>
    <row r="30" spans="1:9" s="5" customFormat="1" ht="15" customHeight="1">
      <c r="A30" s="29"/>
      <c r="B30" s="34" t="s">
        <v>33</v>
      </c>
      <c r="C30" s="34"/>
      <c r="D30" s="35" t="s">
        <v>149</v>
      </c>
      <c r="E30" s="19">
        <v>417424</v>
      </c>
      <c r="F30" s="36">
        <v>417424</v>
      </c>
      <c r="G30" s="19">
        <v>212071.93</v>
      </c>
      <c r="H30" s="39">
        <f t="shared" si="0"/>
        <v>50.8</v>
      </c>
      <c r="I30" s="40">
        <f>ROUND(G30/$G$100*100,2)</f>
        <v>0.48</v>
      </c>
    </row>
    <row r="31" spans="1:11" s="5" customFormat="1" ht="15" customHeight="1">
      <c r="A31" s="42"/>
      <c r="B31" s="34" t="s">
        <v>96</v>
      </c>
      <c r="C31" s="34"/>
      <c r="D31" s="35" t="s">
        <v>150</v>
      </c>
      <c r="E31" s="19">
        <v>6000</v>
      </c>
      <c r="F31" s="36">
        <v>6150</v>
      </c>
      <c r="G31" s="19">
        <v>6150</v>
      </c>
      <c r="H31" s="39">
        <f t="shared" si="0"/>
        <v>100</v>
      </c>
      <c r="I31" s="40">
        <f aca="true" t="shared" si="2" ref="I31:I36">ROUND(G31/$G$100*100,2)</f>
        <v>0.01</v>
      </c>
      <c r="K31" s="6"/>
    </row>
    <row r="32" spans="1:11" s="5" customFormat="1" ht="15" customHeight="1">
      <c r="A32" s="42"/>
      <c r="B32" s="34" t="s">
        <v>34</v>
      </c>
      <c r="C32" s="34"/>
      <c r="D32" s="35" t="s">
        <v>151</v>
      </c>
      <c r="E32" s="19">
        <v>309694</v>
      </c>
      <c r="F32" s="19">
        <v>299544</v>
      </c>
      <c r="G32" s="19">
        <v>130062.28</v>
      </c>
      <c r="H32" s="39">
        <f t="shared" si="0"/>
        <v>43.42</v>
      </c>
      <c r="I32" s="40">
        <f t="shared" si="2"/>
        <v>0.29</v>
      </c>
      <c r="K32" s="6"/>
    </row>
    <row r="33" spans="1:9" s="5" customFormat="1" ht="15" customHeight="1">
      <c r="A33" s="41"/>
      <c r="B33" s="43" t="s">
        <v>35</v>
      </c>
      <c r="C33" s="43"/>
      <c r="D33" s="44" t="s">
        <v>152</v>
      </c>
      <c r="E33" s="20">
        <v>7354698</v>
      </c>
      <c r="F33" s="20">
        <v>7396938</v>
      </c>
      <c r="G33" s="45">
        <v>3446182.64</v>
      </c>
      <c r="H33" s="46">
        <f t="shared" si="0"/>
        <v>46.59</v>
      </c>
      <c r="I33" s="40">
        <f t="shared" si="2"/>
        <v>7.75</v>
      </c>
    </row>
    <row r="34" spans="1:9" s="5" customFormat="1" ht="15" customHeight="1">
      <c r="A34" s="30" t="s">
        <v>31</v>
      </c>
      <c r="B34" s="34" t="s">
        <v>36</v>
      </c>
      <c r="C34" s="34"/>
      <c r="D34" s="35" t="s">
        <v>153</v>
      </c>
      <c r="E34" s="19">
        <v>29000</v>
      </c>
      <c r="F34" s="19">
        <v>26000</v>
      </c>
      <c r="G34" s="19">
        <v>24706.23</v>
      </c>
      <c r="H34" s="39">
        <f t="shared" si="0"/>
        <v>95.02</v>
      </c>
      <c r="I34" s="40">
        <f t="shared" si="2"/>
        <v>0.06</v>
      </c>
    </row>
    <row r="35" spans="1:9" s="5" customFormat="1" ht="15" customHeight="1">
      <c r="A35" s="42"/>
      <c r="B35" s="43" t="s">
        <v>114</v>
      </c>
      <c r="C35" s="43"/>
      <c r="D35" s="44" t="s">
        <v>154</v>
      </c>
      <c r="E35" s="20">
        <v>92000</v>
      </c>
      <c r="F35" s="20">
        <v>115760</v>
      </c>
      <c r="G35" s="20">
        <v>26095.02</v>
      </c>
      <c r="H35" s="46">
        <f t="shared" si="0"/>
        <v>22.54</v>
      </c>
      <c r="I35" s="40">
        <f t="shared" si="2"/>
        <v>0.06</v>
      </c>
    </row>
    <row r="36" spans="1:9" s="5" customFormat="1" ht="15" customHeight="1">
      <c r="A36" s="41"/>
      <c r="B36" s="43" t="s">
        <v>37</v>
      </c>
      <c r="C36" s="43"/>
      <c r="D36" s="35" t="s">
        <v>17</v>
      </c>
      <c r="E36" s="19">
        <v>73500</v>
      </c>
      <c r="F36" s="19">
        <v>88500</v>
      </c>
      <c r="G36" s="19">
        <v>42244.11</v>
      </c>
      <c r="H36" s="39">
        <f t="shared" si="0"/>
        <v>47.73</v>
      </c>
      <c r="I36" s="40">
        <f t="shared" si="2"/>
        <v>0.1</v>
      </c>
    </row>
    <row r="37" spans="1:9" s="5" customFormat="1" ht="18" customHeight="1">
      <c r="A37" s="42" t="s">
        <v>131</v>
      </c>
      <c r="B37" s="30"/>
      <c r="C37" s="30"/>
      <c r="D37" s="31" t="s">
        <v>135</v>
      </c>
      <c r="E37" s="18">
        <f>SUM(E38)</f>
        <v>28010</v>
      </c>
      <c r="F37" s="18">
        <f>SUM(F38)</f>
        <v>29590</v>
      </c>
      <c r="G37" s="18">
        <f>SUM(G38)</f>
        <v>13551.53</v>
      </c>
      <c r="H37" s="32">
        <f>ROUND(G37/F37*100,2)</f>
        <v>45.8</v>
      </c>
      <c r="I37" s="33">
        <f>ROUND(G37/$G$100*100,3)</f>
        <v>0.03</v>
      </c>
    </row>
    <row r="38" spans="1:9" s="5" customFormat="1" ht="15.75" customHeight="1">
      <c r="A38" s="29"/>
      <c r="B38" s="47" t="s">
        <v>132</v>
      </c>
      <c r="C38" s="47"/>
      <c r="D38" s="35" t="s">
        <v>136</v>
      </c>
      <c r="E38" s="19">
        <v>28010</v>
      </c>
      <c r="F38" s="19">
        <v>29590</v>
      </c>
      <c r="G38" s="19">
        <v>13551.53</v>
      </c>
      <c r="H38" s="39">
        <f>ROUND(G38/F38*100,2)</f>
        <v>45.8</v>
      </c>
      <c r="I38" s="40">
        <f aca="true" t="shared" si="3" ref="I38:I68">ROUND(G38/$G$100*100,2)</f>
        <v>0.03</v>
      </c>
    </row>
    <row r="39" spans="1:9" s="5" customFormat="1" ht="30" customHeight="1">
      <c r="A39" s="30" t="s">
        <v>38</v>
      </c>
      <c r="B39" s="30"/>
      <c r="C39" s="30"/>
      <c r="D39" s="31" t="s">
        <v>142</v>
      </c>
      <c r="E39" s="18">
        <f>SUM(E40:E43)</f>
        <v>3590736</v>
      </c>
      <c r="F39" s="18">
        <f>SUM(F40:F43)</f>
        <v>3704736</v>
      </c>
      <c r="G39" s="18">
        <f>SUM(G40:G43)</f>
        <v>2064224.37</v>
      </c>
      <c r="H39" s="32">
        <f t="shared" si="0"/>
        <v>55.72</v>
      </c>
      <c r="I39" s="33">
        <f>ROUND(G39/$G$100*100,3)</f>
        <v>4.643</v>
      </c>
    </row>
    <row r="40" spans="1:9" s="5" customFormat="1" ht="15" customHeight="1">
      <c r="A40" s="42"/>
      <c r="B40" s="43" t="s">
        <v>170</v>
      </c>
      <c r="C40" s="43"/>
      <c r="D40" s="48" t="s">
        <v>176</v>
      </c>
      <c r="E40" s="21">
        <v>3360</v>
      </c>
      <c r="F40" s="21">
        <v>9360</v>
      </c>
      <c r="G40" s="21">
        <v>9360</v>
      </c>
      <c r="H40" s="37">
        <f t="shared" si="0"/>
        <v>100</v>
      </c>
      <c r="I40" s="38">
        <f t="shared" si="3"/>
        <v>0.02</v>
      </c>
    </row>
    <row r="41" spans="1:11" s="5" customFormat="1" ht="15" customHeight="1">
      <c r="A41" s="61"/>
      <c r="B41" s="43" t="s">
        <v>39</v>
      </c>
      <c r="C41" s="43"/>
      <c r="D41" s="35" t="s">
        <v>155</v>
      </c>
      <c r="E41" s="19">
        <v>3506800</v>
      </c>
      <c r="F41" s="21">
        <v>3614800</v>
      </c>
      <c r="G41" s="21">
        <v>2024572.09</v>
      </c>
      <c r="H41" s="39">
        <f t="shared" si="0"/>
        <v>56.01</v>
      </c>
      <c r="I41" s="38">
        <f t="shared" si="3"/>
        <v>4.55</v>
      </c>
      <c r="K41" s="6"/>
    </row>
    <row r="42" spans="1:11" s="5" customFormat="1" ht="15" customHeight="1">
      <c r="A42" s="61"/>
      <c r="B42" s="34" t="s">
        <v>97</v>
      </c>
      <c r="C42" s="34"/>
      <c r="D42" s="35" t="s">
        <v>93</v>
      </c>
      <c r="E42" s="19">
        <v>10000</v>
      </c>
      <c r="F42" s="21">
        <v>10000</v>
      </c>
      <c r="G42" s="21">
        <v>10000</v>
      </c>
      <c r="H42" s="39">
        <f t="shared" si="0"/>
        <v>100</v>
      </c>
      <c r="I42" s="38">
        <f t="shared" si="3"/>
        <v>0.02</v>
      </c>
      <c r="K42" s="6"/>
    </row>
    <row r="43" spans="1:9" s="5" customFormat="1" ht="15" customHeight="1">
      <c r="A43" s="41"/>
      <c r="B43" s="34" t="s">
        <v>121</v>
      </c>
      <c r="C43" s="34"/>
      <c r="D43" s="35" t="s">
        <v>125</v>
      </c>
      <c r="E43" s="19">
        <v>70576</v>
      </c>
      <c r="F43" s="21">
        <v>70576</v>
      </c>
      <c r="G43" s="21">
        <v>20292.28</v>
      </c>
      <c r="H43" s="39">
        <f t="shared" si="0"/>
        <v>28.75</v>
      </c>
      <c r="I43" s="38">
        <f t="shared" si="3"/>
        <v>0.05</v>
      </c>
    </row>
    <row r="44" spans="1:14" s="5" customFormat="1" ht="53.25" customHeight="1" hidden="1">
      <c r="A44" s="41" t="s">
        <v>137</v>
      </c>
      <c r="B44" s="30"/>
      <c r="C44" s="49"/>
      <c r="D44" s="50" t="s">
        <v>140</v>
      </c>
      <c r="E44" s="18">
        <f>SUM(E45:E45)</f>
        <v>0</v>
      </c>
      <c r="F44" s="18">
        <f>SUM(F45:F45)</f>
        <v>0</v>
      </c>
      <c r="G44" s="18">
        <f>SUM(G45:G45)</f>
        <v>0</v>
      </c>
      <c r="H44" s="32" t="e">
        <f>ROUND(G44/F44*100,2)</f>
        <v>#DIV/0!</v>
      </c>
      <c r="I44" s="33">
        <f t="shared" si="3"/>
        <v>0</v>
      </c>
      <c r="K44" s="7"/>
      <c r="L44" s="7"/>
      <c r="M44" s="7"/>
      <c r="N44" s="7"/>
    </row>
    <row r="45" spans="1:14" s="5" customFormat="1" ht="37.5" customHeight="1" hidden="1">
      <c r="A45" s="29"/>
      <c r="B45" s="29" t="s">
        <v>138</v>
      </c>
      <c r="C45" s="29"/>
      <c r="D45" s="35" t="s">
        <v>139</v>
      </c>
      <c r="E45" s="19">
        <v>0</v>
      </c>
      <c r="F45" s="19">
        <v>0</v>
      </c>
      <c r="G45" s="19">
        <v>0</v>
      </c>
      <c r="H45" s="39" t="e">
        <f>ROUND(G45/F45*100,2)</f>
        <v>#DIV/0!</v>
      </c>
      <c r="I45" s="40">
        <f t="shared" si="3"/>
        <v>0</v>
      </c>
      <c r="K45" s="7"/>
      <c r="L45" s="7"/>
      <c r="M45" s="7"/>
      <c r="N45" s="7"/>
    </row>
    <row r="46" spans="1:9" s="5" customFormat="1" ht="18" customHeight="1">
      <c r="A46" s="30" t="s">
        <v>40</v>
      </c>
      <c r="B46" s="30"/>
      <c r="C46" s="30"/>
      <c r="D46" s="31" t="s">
        <v>42</v>
      </c>
      <c r="E46" s="18">
        <f>SUM(E47:E47)</f>
        <v>400000</v>
      </c>
      <c r="F46" s="18">
        <f>SUM(F47:F47)</f>
        <v>400000</v>
      </c>
      <c r="G46" s="18">
        <f>SUM(G47:G47)</f>
        <v>158541.55</v>
      </c>
      <c r="H46" s="32">
        <f t="shared" si="0"/>
        <v>39.64</v>
      </c>
      <c r="I46" s="33">
        <f>ROUND(G46/$G$100*100,3)</f>
        <v>0.357</v>
      </c>
    </row>
    <row r="47" spans="1:9" s="5" customFormat="1" ht="27" customHeight="1">
      <c r="A47" s="29"/>
      <c r="B47" s="30" t="s">
        <v>41</v>
      </c>
      <c r="C47" s="30"/>
      <c r="D47" s="35" t="s">
        <v>166</v>
      </c>
      <c r="E47" s="19">
        <v>400000</v>
      </c>
      <c r="F47" s="19">
        <v>400000</v>
      </c>
      <c r="G47" s="19">
        <v>158541.55</v>
      </c>
      <c r="H47" s="39">
        <f t="shared" si="0"/>
        <v>39.64</v>
      </c>
      <c r="I47" s="40">
        <f t="shared" si="3"/>
        <v>0.36</v>
      </c>
    </row>
    <row r="48" spans="1:9" s="5" customFormat="1" ht="18" customHeight="1">
      <c r="A48" s="30" t="s">
        <v>43</v>
      </c>
      <c r="B48" s="30"/>
      <c r="C48" s="30"/>
      <c r="D48" s="31" t="s">
        <v>103</v>
      </c>
      <c r="E48" s="18">
        <f>SUM(E49)</f>
        <v>1160272</v>
      </c>
      <c r="F48" s="18">
        <f>SUM(F49)</f>
        <v>949192</v>
      </c>
      <c r="G48" s="18">
        <f>SUM(G49)</f>
        <v>0</v>
      </c>
      <c r="H48" s="32">
        <f t="shared" si="0"/>
        <v>0</v>
      </c>
      <c r="I48" s="33">
        <f t="shared" si="3"/>
        <v>0</v>
      </c>
    </row>
    <row r="49" spans="1:9" s="5" customFormat="1" ht="15" customHeight="1">
      <c r="A49" s="30"/>
      <c r="B49" s="30" t="s">
        <v>44</v>
      </c>
      <c r="C49" s="30"/>
      <c r="D49" s="35" t="s">
        <v>104</v>
      </c>
      <c r="E49" s="19">
        <v>1160272</v>
      </c>
      <c r="F49" s="19">
        <v>949192</v>
      </c>
      <c r="G49" s="19">
        <v>0</v>
      </c>
      <c r="H49" s="39">
        <f t="shared" si="0"/>
        <v>0</v>
      </c>
      <c r="I49" s="40">
        <f t="shared" si="3"/>
        <v>0</v>
      </c>
    </row>
    <row r="50" spans="1:9" s="5" customFormat="1" ht="18" customHeight="1">
      <c r="A50" s="29" t="s">
        <v>45</v>
      </c>
      <c r="B50" s="30"/>
      <c r="C50" s="30"/>
      <c r="D50" s="31" t="s">
        <v>6</v>
      </c>
      <c r="E50" s="18">
        <f>SUM(E51:E62)</f>
        <v>37857338</v>
      </c>
      <c r="F50" s="18">
        <f>SUM(F51:F62)</f>
        <v>39768637</v>
      </c>
      <c r="G50" s="18">
        <f>SUM(G51:G62)</f>
        <v>19058074.560000002</v>
      </c>
      <c r="H50" s="32">
        <f t="shared" si="0"/>
        <v>47.92</v>
      </c>
      <c r="I50" s="33">
        <f>ROUND(G50/$G$100*100,3)</f>
        <v>42.867</v>
      </c>
    </row>
    <row r="51" spans="1:9" s="5" customFormat="1" ht="15" customHeight="1">
      <c r="A51" s="29"/>
      <c r="B51" s="34" t="s">
        <v>46</v>
      </c>
      <c r="C51" s="34"/>
      <c r="D51" s="35" t="s">
        <v>7</v>
      </c>
      <c r="E51" s="19">
        <v>3489620</v>
      </c>
      <c r="F51" s="19">
        <v>3539270</v>
      </c>
      <c r="G51" s="19">
        <v>1820757.68</v>
      </c>
      <c r="H51" s="39">
        <f t="shared" si="0"/>
        <v>51.44</v>
      </c>
      <c r="I51" s="38">
        <f t="shared" si="3"/>
        <v>4.1</v>
      </c>
    </row>
    <row r="52" spans="1:9" s="5" customFormat="1" ht="15" customHeight="1">
      <c r="A52" s="42"/>
      <c r="B52" s="34" t="s">
        <v>171</v>
      </c>
      <c r="C52" s="34"/>
      <c r="D52" s="35" t="s">
        <v>174</v>
      </c>
      <c r="E52" s="19">
        <v>831008</v>
      </c>
      <c r="F52" s="19">
        <v>837208</v>
      </c>
      <c r="G52" s="19">
        <v>425299.86</v>
      </c>
      <c r="H52" s="39">
        <f t="shared" si="0"/>
        <v>50.8</v>
      </c>
      <c r="I52" s="38">
        <f t="shared" si="3"/>
        <v>0.96</v>
      </c>
    </row>
    <row r="53" spans="1:12" s="5" customFormat="1" ht="15" customHeight="1">
      <c r="A53" s="42"/>
      <c r="B53" s="34" t="s">
        <v>86</v>
      </c>
      <c r="C53" s="34"/>
      <c r="D53" s="35" t="s">
        <v>91</v>
      </c>
      <c r="E53" s="19">
        <v>731822</v>
      </c>
      <c r="F53" s="19">
        <v>729683</v>
      </c>
      <c r="G53" s="19">
        <v>378815.64</v>
      </c>
      <c r="H53" s="39">
        <f t="shared" si="0"/>
        <v>51.92</v>
      </c>
      <c r="I53" s="38">
        <f t="shared" si="3"/>
        <v>0.85</v>
      </c>
      <c r="L53" s="6"/>
    </row>
    <row r="54" spans="1:12" s="5" customFormat="1" ht="15" customHeight="1">
      <c r="A54" s="42"/>
      <c r="B54" s="34" t="s">
        <v>48</v>
      </c>
      <c r="C54" s="34"/>
      <c r="D54" s="35" t="s">
        <v>47</v>
      </c>
      <c r="E54" s="19">
        <v>1437005</v>
      </c>
      <c r="F54" s="19">
        <v>1437005</v>
      </c>
      <c r="G54" s="19">
        <v>730606.33</v>
      </c>
      <c r="H54" s="39">
        <f t="shared" si="0"/>
        <v>50.84</v>
      </c>
      <c r="I54" s="38">
        <f t="shared" si="3"/>
        <v>1.64</v>
      </c>
      <c r="K54" s="6"/>
      <c r="L54" s="6"/>
    </row>
    <row r="55" spans="1:12" s="5" customFormat="1" ht="15" customHeight="1">
      <c r="A55" s="42"/>
      <c r="B55" s="34" t="s">
        <v>49</v>
      </c>
      <c r="C55" s="34"/>
      <c r="D55" s="35" t="s">
        <v>8</v>
      </c>
      <c r="E55" s="19">
        <v>8053305</v>
      </c>
      <c r="F55" s="19">
        <v>8303694</v>
      </c>
      <c r="G55" s="19">
        <v>4031683.62</v>
      </c>
      <c r="H55" s="39">
        <f t="shared" si="0"/>
        <v>48.55</v>
      </c>
      <c r="I55" s="38">
        <f t="shared" si="3"/>
        <v>9.07</v>
      </c>
      <c r="L55" s="15"/>
    </row>
    <row r="56" spans="1:9" s="5" customFormat="1" ht="15" customHeight="1">
      <c r="A56" s="42"/>
      <c r="B56" s="34" t="s">
        <v>50</v>
      </c>
      <c r="C56" s="34"/>
      <c r="D56" s="35" t="s">
        <v>94</v>
      </c>
      <c r="E56" s="19">
        <v>17901964</v>
      </c>
      <c r="F56" s="19">
        <v>18664519</v>
      </c>
      <c r="G56" s="19">
        <v>8755922.05</v>
      </c>
      <c r="H56" s="39">
        <f t="shared" si="0"/>
        <v>46.91</v>
      </c>
      <c r="I56" s="38">
        <f t="shared" si="3"/>
        <v>19.69</v>
      </c>
    </row>
    <row r="57" spans="1:9" s="5" customFormat="1" ht="15" customHeight="1">
      <c r="A57" s="42"/>
      <c r="B57" s="43" t="s">
        <v>51</v>
      </c>
      <c r="C57" s="43"/>
      <c r="D57" s="44" t="s">
        <v>52</v>
      </c>
      <c r="E57" s="20">
        <v>1580552</v>
      </c>
      <c r="F57" s="20">
        <v>1580552</v>
      </c>
      <c r="G57" s="20">
        <v>813437.55</v>
      </c>
      <c r="H57" s="46">
        <f t="shared" si="0"/>
        <v>51.47</v>
      </c>
      <c r="I57" s="51">
        <f t="shared" si="3"/>
        <v>1.83</v>
      </c>
    </row>
    <row r="58" spans="1:9" s="5" customFormat="1" ht="27" customHeight="1">
      <c r="A58" s="42"/>
      <c r="B58" s="43" t="s">
        <v>53</v>
      </c>
      <c r="C58" s="43"/>
      <c r="D58" s="44" t="s">
        <v>163</v>
      </c>
      <c r="E58" s="20">
        <v>1238777</v>
      </c>
      <c r="F58" s="20">
        <v>1238777</v>
      </c>
      <c r="G58" s="20">
        <v>649195.69</v>
      </c>
      <c r="H58" s="39">
        <f t="shared" si="0"/>
        <v>52.41</v>
      </c>
      <c r="I58" s="38">
        <f t="shared" si="3"/>
        <v>1.46</v>
      </c>
    </row>
    <row r="59" spans="1:9" s="5" customFormat="1" ht="15" customHeight="1">
      <c r="A59" s="42"/>
      <c r="B59" s="43" t="s">
        <v>98</v>
      </c>
      <c r="C59" s="43"/>
      <c r="D59" s="44" t="s">
        <v>101</v>
      </c>
      <c r="E59" s="20">
        <v>103048</v>
      </c>
      <c r="F59" s="20">
        <v>104399</v>
      </c>
      <c r="G59" s="20">
        <v>51377.07</v>
      </c>
      <c r="H59" s="39">
        <f t="shared" si="0"/>
        <v>49.21</v>
      </c>
      <c r="I59" s="38">
        <f t="shared" si="3"/>
        <v>0.12</v>
      </c>
    </row>
    <row r="60" spans="1:9" s="5" customFormat="1" ht="15" customHeight="1">
      <c r="A60" s="42"/>
      <c r="B60" s="34" t="s">
        <v>180</v>
      </c>
      <c r="C60" s="34"/>
      <c r="D60" s="35" t="s">
        <v>185</v>
      </c>
      <c r="E60" s="19">
        <v>229663</v>
      </c>
      <c r="F60" s="19">
        <v>229717</v>
      </c>
      <c r="G60" s="19">
        <v>114607.5</v>
      </c>
      <c r="H60" s="39">
        <f t="shared" si="0"/>
        <v>49.89</v>
      </c>
      <c r="I60" s="38">
        <f t="shared" si="3"/>
        <v>0.26</v>
      </c>
    </row>
    <row r="61" spans="1:9" s="5" customFormat="1" ht="15" customHeight="1">
      <c r="A61" s="42"/>
      <c r="B61" s="43" t="s">
        <v>122</v>
      </c>
      <c r="C61" s="43"/>
      <c r="D61" s="44" t="s">
        <v>126</v>
      </c>
      <c r="E61" s="20">
        <v>1863553</v>
      </c>
      <c r="F61" s="20">
        <v>1865672</v>
      </c>
      <c r="G61" s="20">
        <v>924487.21</v>
      </c>
      <c r="H61" s="46">
        <f t="shared" si="0"/>
        <v>49.55</v>
      </c>
      <c r="I61" s="51">
        <f t="shared" si="3"/>
        <v>2.08</v>
      </c>
    </row>
    <row r="62" spans="1:11" s="5" customFormat="1" ht="15" customHeight="1">
      <c r="A62" s="41"/>
      <c r="B62" s="34" t="s">
        <v>54</v>
      </c>
      <c r="C62" s="34"/>
      <c r="D62" s="35" t="s">
        <v>17</v>
      </c>
      <c r="E62" s="19">
        <v>397021</v>
      </c>
      <c r="F62" s="19">
        <v>1238141</v>
      </c>
      <c r="G62" s="19">
        <v>361884.36</v>
      </c>
      <c r="H62" s="39">
        <f t="shared" si="0"/>
        <v>29.23</v>
      </c>
      <c r="I62" s="38">
        <f t="shared" si="3"/>
        <v>0.81</v>
      </c>
      <c r="K62" s="6"/>
    </row>
    <row r="63" spans="1:11" s="5" customFormat="1" ht="18" customHeight="1">
      <c r="A63" s="41" t="s">
        <v>181</v>
      </c>
      <c r="B63" s="34"/>
      <c r="C63" s="34"/>
      <c r="D63" s="52" t="s">
        <v>187</v>
      </c>
      <c r="E63" s="22">
        <f>SUM(E64)</f>
        <v>45000</v>
      </c>
      <c r="F63" s="22">
        <f>SUM(F64)</f>
        <v>45000</v>
      </c>
      <c r="G63" s="22">
        <f>SUM(G64)</f>
        <v>24000</v>
      </c>
      <c r="H63" s="53">
        <f t="shared" si="0"/>
        <v>53.33</v>
      </c>
      <c r="I63" s="54">
        <f t="shared" si="3"/>
        <v>0.05</v>
      </c>
      <c r="K63" s="6"/>
    </row>
    <row r="64" spans="1:11" s="5" customFormat="1" ht="15" customHeight="1">
      <c r="A64" s="41"/>
      <c r="B64" s="34" t="s">
        <v>182</v>
      </c>
      <c r="C64" s="34"/>
      <c r="D64" s="35" t="s">
        <v>186</v>
      </c>
      <c r="E64" s="19">
        <v>45000</v>
      </c>
      <c r="F64" s="19">
        <v>45000</v>
      </c>
      <c r="G64" s="19">
        <v>24000</v>
      </c>
      <c r="H64" s="39">
        <f t="shared" si="0"/>
        <v>53.33</v>
      </c>
      <c r="I64" s="38">
        <f t="shared" si="3"/>
        <v>0.05</v>
      </c>
      <c r="K64" s="6"/>
    </row>
    <row r="65" spans="1:9" s="5" customFormat="1" ht="18" customHeight="1">
      <c r="A65" s="41" t="s">
        <v>55</v>
      </c>
      <c r="B65" s="30"/>
      <c r="C65" s="30"/>
      <c r="D65" s="31" t="s">
        <v>9</v>
      </c>
      <c r="E65" s="18">
        <f>SUM(E66:E68)</f>
        <v>5376496</v>
      </c>
      <c r="F65" s="18">
        <f>SUM(F66:F68)</f>
        <v>5341211</v>
      </c>
      <c r="G65" s="18">
        <f>SUM(G66:G68)</f>
        <v>3260554.45</v>
      </c>
      <c r="H65" s="32">
        <f t="shared" si="0"/>
        <v>61.05</v>
      </c>
      <c r="I65" s="33">
        <f>ROUND(G65/$G$100*100,3)</f>
        <v>7.334</v>
      </c>
    </row>
    <row r="66" spans="1:11" s="5" customFormat="1" ht="15" customHeight="1">
      <c r="A66" s="29"/>
      <c r="B66" s="34" t="s">
        <v>56</v>
      </c>
      <c r="C66" s="34"/>
      <c r="D66" s="35" t="s">
        <v>57</v>
      </c>
      <c r="E66" s="23">
        <v>2094496</v>
      </c>
      <c r="F66" s="55">
        <v>2094496</v>
      </c>
      <c r="G66" s="55">
        <v>1895223.92</v>
      </c>
      <c r="H66" s="39">
        <f t="shared" si="0"/>
        <v>90.49</v>
      </c>
      <c r="I66" s="38">
        <f t="shared" si="3"/>
        <v>4.26</v>
      </c>
      <c r="K66" s="6"/>
    </row>
    <row r="67" spans="1:11" s="5" customFormat="1" ht="39.75" customHeight="1">
      <c r="A67" s="42"/>
      <c r="B67" s="34" t="s">
        <v>58</v>
      </c>
      <c r="C67" s="34"/>
      <c r="D67" s="35" t="s">
        <v>167</v>
      </c>
      <c r="E67" s="19">
        <v>3244000</v>
      </c>
      <c r="F67" s="19">
        <v>3208715</v>
      </c>
      <c r="G67" s="19">
        <v>1350830.53</v>
      </c>
      <c r="H67" s="39">
        <f t="shared" si="0"/>
        <v>42.1</v>
      </c>
      <c r="I67" s="38">
        <f t="shared" si="3"/>
        <v>3.04</v>
      </c>
      <c r="K67" s="6"/>
    </row>
    <row r="68" spans="1:9" s="5" customFormat="1" ht="15" customHeight="1">
      <c r="A68" s="41"/>
      <c r="B68" s="34" t="s">
        <v>80</v>
      </c>
      <c r="C68" s="34"/>
      <c r="D68" s="35" t="s">
        <v>17</v>
      </c>
      <c r="E68" s="19">
        <v>38000</v>
      </c>
      <c r="F68" s="19">
        <v>38000</v>
      </c>
      <c r="G68" s="19">
        <v>14500</v>
      </c>
      <c r="H68" s="39">
        <f t="shared" si="0"/>
        <v>38.16</v>
      </c>
      <c r="I68" s="38">
        <f t="shared" si="3"/>
        <v>0.03</v>
      </c>
    </row>
    <row r="69" spans="1:9" s="5" customFormat="1" ht="18" customHeight="1">
      <c r="A69" s="41" t="s">
        <v>105</v>
      </c>
      <c r="B69" s="30"/>
      <c r="C69" s="30"/>
      <c r="D69" s="31" t="s">
        <v>112</v>
      </c>
      <c r="E69" s="18">
        <f>SUM(E70:E76)</f>
        <v>12649243</v>
      </c>
      <c r="F69" s="18">
        <f>SUM(F70:F76)</f>
        <v>13079818</v>
      </c>
      <c r="G69" s="18">
        <f>SUM(G70:G76)</f>
        <v>6078099.36</v>
      </c>
      <c r="H69" s="32">
        <f t="shared" si="0"/>
        <v>46.47</v>
      </c>
      <c r="I69" s="33">
        <f>ROUND(G69/$G$100*100,3)</f>
        <v>13.671</v>
      </c>
    </row>
    <row r="70" spans="1:9" s="5" customFormat="1" ht="15" customHeight="1">
      <c r="A70" s="60"/>
      <c r="B70" s="30" t="s">
        <v>106</v>
      </c>
      <c r="C70" s="30"/>
      <c r="D70" s="35" t="s">
        <v>60</v>
      </c>
      <c r="E70" s="19">
        <v>1657773</v>
      </c>
      <c r="F70" s="19">
        <v>1669173</v>
      </c>
      <c r="G70" s="19">
        <v>797756.66</v>
      </c>
      <c r="H70" s="39">
        <f t="shared" si="0"/>
        <v>47.79</v>
      </c>
      <c r="I70" s="40">
        <f>ROUND(G70/$G$100*100,3)</f>
        <v>1.794</v>
      </c>
    </row>
    <row r="71" spans="1:9" s="5" customFormat="1" ht="15" customHeight="1">
      <c r="A71" s="61"/>
      <c r="B71" s="30" t="s">
        <v>107</v>
      </c>
      <c r="C71" s="30"/>
      <c r="D71" s="35" t="s">
        <v>156</v>
      </c>
      <c r="E71" s="19">
        <v>6461656</v>
      </c>
      <c r="F71" s="19">
        <v>6835896</v>
      </c>
      <c r="G71" s="19">
        <v>3249840.59</v>
      </c>
      <c r="H71" s="39">
        <f t="shared" si="0"/>
        <v>47.54</v>
      </c>
      <c r="I71" s="40">
        <f aca="true" t="shared" si="4" ref="I71:I76">ROUND(G71/$G$100*100,3)</f>
        <v>7.31</v>
      </c>
    </row>
    <row r="72" spans="1:9" s="5" customFormat="1" ht="15" customHeight="1">
      <c r="A72" s="61"/>
      <c r="B72" s="30" t="s">
        <v>108</v>
      </c>
      <c r="C72" s="30"/>
      <c r="D72" s="35" t="s">
        <v>102</v>
      </c>
      <c r="E72" s="19">
        <v>492000</v>
      </c>
      <c r="F72" s="19">
        <v>492000</v>
      </c>
      <c r="G72" s="19">
        <v>224084.46</v>
      </c>
      <c r="H72" s="39">
        <f t="shared" si="0"/>
        <v>45.55</v>
      </c>
      <c r="I72" s="40">
        <f t="shared" si="4"/>
        <v>0.504</v>
      </c>
    </row>
    <row r="73" spans="1:11" s="5" customFormat="1" ht="15" customHeight="1">
      <c r="A73" s="61"/>
      <c r="B73" s="30" t="s">
        <v>109</v>
      </c>
      <c r="C73" s="30"/>
      <c r="D73" s="35" t="s">
        <v>61</v>
      </c>
      <c r="E73" s="19">
        <v>3156156</v>
      </c>
      <c r="F73" s="19">
        <v>3189556</v>
      </c>
      <c r="G73" s="19">
        <v>1450304.77</v>
      </c>
      <c r="H73" s="39">
        <f t="shared" si="0"/>
        <v>45.47</v>
      </c>
      <c r="I73" s="40">
        <f t="shared" si="4"/>
        <v>3.262</v>
      </c>
      <c r="K73" s="6"/>
    </row>
    <row r="74" spans="1:11" s="5" customFormat="1" ht="25.5" customHeight="1">
      <c r="A74" s="61"/>
      <c r="B74" s="30" t="s">
        <v>130</v>
      </c>
      <c r="C74" s="30"/>
      <c r="D74" s="35" t="s">
        <v>164</v>
      </c>
      <c r="E74" s="19">
        <v>55965</v>
      </c>
      <c r="F74" s="19">
        <v>51000</v>
      </c>
      <c r="G74" s="19">
        <v>15700</v>
      </c>
      <c r="H74" s="39">
        <f t="shared" si="0"/>
        <v>30.78</v>
      </c>
      <c r="I74" s="40">
        <f t="shared" si="4"/>
        <v>0.035</v>
      </c>
      <c r="K74" s="6"/>
    </row>
    <row r="75" spans="1:11" s="5" customFormat="1" ht="15" customHeight="1">
      <c r="A75" s="61"/>
      <c r="B75" s="30" t="s">
        <v>110</v>
      </c>
      <c r="C75" s="30"/>
      <c r="D75" s="35" t="s">
        <v>157</v>
      </c>
      <c r="E75" s="19">
        <v>732417</v>
      </c>
      <c r="F75" s="19">
        <v>746417</v>
      </c>
      <c r="G75" s="19">
        <v>300208.85</v>
      </c>
      <c r="H75" s="39">
        <f t="shared" si="0"/>
        <v>40.22</v>
      </c>
      <c r="I75" s="40">
        <f t="shared" si="4"/>
        <v>0.675</v>
      </c>
      <c r="K75" s="6"/>
    </row>
    <row r="76" spans="1:12" s="5" customFormat="1" ht="39.75" customHeight="1">
      <c r="A76" s="61"/>
      <c r="B76" s="30" t="s">
        <v>115</v>
      </c>
      <c r="C76" s="30"/>
      <c r="D76" s="35" t="s">
        <v>116</v>
      </c>
      <c r="E76" s="19">
        <v>93276</v>
      </c>
      <c r="F76" s="19">
        <v>95776</v>
      </c>
      <c r="G76" s="19">
        <v>40204.03</v>
      </c>
      <c r="H76" s="39">
        <f t="shared" si="0"/>
        <v>41.98</v>
      </c>
      <c r="I76" s="40">
        <f t="shared" si="4"/>
        <v>0.09</v>
      </c>
      <c r="L76" s="6"/>
    </row>
    <row r="77" spans="1:12" s="5" customFormat="1" ht="30" customHeight="1">
      <c r="A77" s="30" t="s">
        <v>59</v>
      </c>
      <c r="B77" s="30"/>
      <c r="C77" s="30"/>
      <c r="D77" s="31" t="s">
        <v>111</v>
      </c>
      <c r="E77" s="18">
        <f>SUM(E78:E81)</f>
        <v>5084707</v>
      </c>
      <c r="F77" s="18">
        <f>SUM(F78:F81)</f>
        <v>5260165</v>
      </c>
      <c r="G77" s="18">
        <f>SUM(G78:G81)</f>
        <v>2778192.87</v>
      </c>
      <c r="H77" s="32">
        <f t="shared" si="0"/>
        <v>52.82</v>
      </c>
      <c r="I77" s="33">
        <f>ROUND(G77/$G$100*100,3)</f>
        <v>6.249</v>
      </c>
      <c r="L77" s="6"/>
    </row>
    <row r="78" spans="1:9" s="5" customFormat="1" ht="25.5" customHeight="1">
      <c r="A78" s="29"/>
      <c r="B78" s="30" t="s">
        <v>123</v>
      </c>
      <c r="C78" s="30"/>
      <c r="D78" s="35" t="s">
        <v>127</v>
      </c>
      <c r="E78" s="19">
        <v>198924</v>
      </c>
      <c r="F78" s="19">
        <v>198924</v>
      </c>
      <c r="G78" s="19">
        <v>98640</v>
      </c>
      <c r="H78" s="39">
        <f t="shared" si="0"/>
        <v>49.59</v>
      </c>
      <c r="I78" s="40">
        <f>ROUND(G78/$G$100*100,2)</f>
        <v>0.22</v>
      </c>
    </row>
    <row r="79" spans="1:9" s="5" customFormat="1" ht="15" customHeight="1">
      <c r="A79" s="42"/>
      <c r="B79" s="30" t="s">
        <v>145</v>
      </c>
      <c r="C79" s="30"/>
      <c r="D79" s="35" t="s">
        <v>158</v>
      </c>
      <c r="E79" s="19">
        <v>394024</v>
      </c>
      <c r="F79" s="19">
        <v>389651</v>
      </c>
      <c r="G79" s="19">
        <v>170973.93</v>
      </c>
      <c r="H79" s="39">
        <f t="shared" si="0"/>
        <v>43.88</v>
      </c>
      <c r="I79" s="40">
        <f>ROUND(G79/$G$100*100,2)</f>
        <v>0.38</v>
      </c>
    </row>
    <row r="80" spans="1:11" s="5" customFormat="1" ht="15" customHeight="1">
      <c r="A80" s="42"/>
      <c r="B80" s="30" t="s">
        <v>62</v>
      </c>
      <c r="C80" s="30"/>
      <c r="D80" s="35" t="s">
        <v>159</v>
      </c>
      <c r="E80" s="19">
        <v>3229515</v>
      </c>
      <c r="F80" s="19">
        <v>3229515</v>
      </c>
      <c r="G80" s="36">
        <v>1695947.61</v>
      </c>
      <c r="H80" s="39">
        <f t="shared" si="0"/>
        <v>52.51</v>
      </c>
      <c r="I80" s="40">
        <f>ROUND(G80/$G$100*100,2)</f>
        <v>3.81</v>
      </c>
      <c r="K80" s="6"/>
    </row>
    <row r="81" spans="1:9" s="5" customFormat="1" ht="15" customHeight="1">
      <c r="A81" s="41"/>
      <c r="B81" s="34" t="s">
        <v>128</v>
      </c>
      <c r="C81" s="34"/>
      <c r="D81" s="35" t="s">
        <v>17</v>
      </c>
      <c r="E81" s="19">
        <v>1262244</v>
      </c>
      <c r="F81" s="19">
        <v>1442075</v>
      </c>
      <c r="G81" s="36">
        <v>812631.33</v>
      </c>
      <c r="H81" s="39">
        <f t="shared" si="0"/>
        <v>56.35</v>
      </c>
      <c r="I81" s="40">
        <f>ROUND(G81/$G$100*100,2)</f>
        <v>1.83</v>
      </c>
    </row>
    <row r="82" spans="1:9" s="5" customFormat="1" ht="18" customHeight="1">
      <c r="A82" s="30" t="s">
        <v>63</v>
      </c>
      <c r="B82" s="34"/>
      <c r="C82" s="34"/>
      <c r="D82" s="31" t="s">
        <v>64</v>
      </c>
      <c r="E82" s="18">
        <f>SUM(E83:E91)</f>
        <v>5880054</v>
      </c>
      <c r="F82" s="18">
        <f>SUM(F83:F91)</f>
        <v>6137167</v>
      </c>
      <c r="G82" s="18">
        <f>SUM(G83:G91)</f>
        <v>2501602.82</v>
      </c>
      <c r="H82" s="32">
        <f t="shared" si="0"/>
        <v>40.76</v>
      </c>
      <c r="I82" s="33">
        <f>ROUND(G82/$G$100*100,3)</f>
        <v>5.627</v>
      </c>
    </row>
    <row r="83" spans="1:9" s="5" customFormat="1" ht="15" customHeight="1">
      <c r="A83" s="30"/>
      <c r="B83" s="34" t="s">
        <v>75</v>
      </c>
      <c r="C83" s="34"/>
      <c r="D83" s="35" t="s">
        <v>76</v>
      </c>
      <c r="E83" s="19">
        <v>91073</v>
      </c>
      <c r="F83" s="19">
        <v>90885</v>
      </c>
      <c r="G83" s="19">
        <v>45379.54</v>
      </c>
      <c r="H83" s="39">
        <f t="shared" si="0"/>
        <v>49.93</v>
      </c>
      <c r="I83" s="40">
        <f aca="true" t="shared" si="5" ref="I83:I91">ROUND(G83/$G$100*100,2)</f>
        <v>0.1</v>
      </c>
    </row>
    <row r="84" spans="1:9" s="5" customFormat="1" ht="15" customHeight="1">
      <c r="A84" s="30" t="s">
        <v>63</v>
      </c>
      <c r="B84" s="34" t="s">
        <v>65</v>
      </c>
      <c r="C84" s="34"/>
      <c r="D84" s="35" t="s">
        <v>160</v>
      </c>
      <c r="E84" s="19">
        <v>1997637</v>
      </c>
      <c r="F84" s="19">
        <v>1997825</v>
      </c>
      <c r="G84" s="19">
        <v>532030.7</v>
      </c>
      <c r="H84" s="39">
        <f t="shared" si="0"/>
        <v>26.63</v>
      </c>
      <c r="I84" s="40">
        <f t="shared" si="5"/>
        <v>1.2</v>
      </c>
    </row>
    <row r="85" spans="1:11" s="5" customFormat="1" ht="27" customHeight="1">
      <c r="A85" s="29"/>
      <c r="B85" s="34" t="s">
        <v>66</v>
      </c>
      <c r="C85" s="34"/>
      <c r="D85" s="35" t="s">
        <v>165</v>
      </c>
      <c r="E85" s="19">
        <v>1230572</v>
      </c>
      <c r="F85" s="19">
        <v>1231072</v>
      </c>
      <c r="G85" s="19">
        <v>622622.89</v>
      </c>
      <c r="H85" s="39">
        <f t="shared" si="0"/>
        <v>50.58</v>
      </c>
      <c r="I85" s="40">
        <f t="shared" si="5"/>
        <v>1.4</v>
      </c>
      <c r="K85" s="6"/>
    </row>
    <row r="86" spans="1:9" s="5" customFormat="1" ht="15" customHeight="1">
      <c r="A86" s="42"/>
      <c r="B86" s="43" t="s">
        <v>67</v>
      </c>
      <c r="C86" s="43"/>
      <c r="D86" s="44" t="s">
        <v>68</v>
      </c>
      <c r="E86" s="20">
        <v>569652</v>
      </c>
      <c r="F86" s="20">
        <v>596652</v>
      </c>
      <c r="G86" s="20">
        <v>304909.28</v>
      </c>
      <c r="H86" s="39">
        <f t="shared" si="0"/>
        <v>51.1</v>
      </c>
      <c r="I86" s="40">
        <f t="shared" si="5"/>
        <v>0.69</v>
      </c>
    </row>
    <row r="87" spans="1:11" s="5" customFormat="1" ht="15" customHeight="1">
      <c r="A87" s="42"/>
      <c r="B87" s="34" t="s">
        <v>69</v>
      </c>
      <c r="C87" s="34"/>
      <c r="D87" s="35" t="s">
        <v>70</v>
      </c>
      <c r="E87" s="19">
        <v>1779305</v>
      </c>
      <c r="F87" s="19">
        <v>1784456</v>
      </c>
      <c r="G87" s="19">
        <v>881456.67</v>
      </c>
      <c r="H87" s="39">
        <f aca="true" t="shared" si="6" ref="H87:H93">ROUND(G87/F87*100,2)</f>
        <v>49.4</v>
      </c>
      <c r="I87" s="40">
        <f t="shared" si="5"/>
        <v>1.98</v>
      </c>
      <c r="K87" s="6"/>
    </row>
    <row r="88" spans="1:11" s="5" customFormat="1" ht="15" customHeight="1">
      <c r="A88" s="42"/>
      <c r="B88" s="43" t="s">
        <v>87</v>
      </c>
      <c r="C88" s="43"/>
      <c r="D88" s="44" t="s">
        <v>92</v>
      </c>
      <c r="E88" s="20">
        <v>105000</v>
      </c>
      <c r="F88" s="20">
        <v>86000</v>
      </c>
      <c r="G88" s="20">
        <v>83642.94</v>
      </c>
      <c r="H88" s="39">
        <f t="shared" si="6"/>
        <v>97.26</v>
      </c>
      <c r="I88" s="40">
        <f t="shared" si="5"/>
        <v>0.19</v>
      </c>
      <c r="K88" s="6"/>
    </row>
    <row r="89" spans="1:9" s="5" customFormat="1" ht="15" customHeight="1">
      <c r="A89" s="41"/>
      <c r="B89" s="34" t="s">
        <v>79</v>
      </c>
      <c r="C89" s="34"/>
      <c r="D89" s="35" t="s">
        <v>83</v>
      </c>
      <c r="E89" s="19">
        <v>15211</v>
      </c>
      <c r="F89" s="19">
        <v>15211</v>
      </c>
      <c r="G89" s="19">
        <v>1710.86</v>
      </c>
      <c r="H89" s="39">
        <f t="shared" si="6"/>
        <v>11.25</v>
      </c>
      <c r="I89" s="40">
        <f t="shared" si="5"/>
        <v>0</v>
      </c>
    </row>
    <row r="90" spans="1:9" s="5" customFormat="1" ht="15" customHeight="1">
      <c r="A90" s="30" t="s">
        <v>63</v>
      </c>
      <c r="B90" s="34" t="s">
        <v>99</v>
      </c>
      <c r="C90" s="34"/>
      <c r="D90" s="35" t="s">
        <v>101</v>
      </c>
      <c r="E90" s="19">
        <v>13225</v>
      </c>
      <c r="F90" s="19">
        <v>11820</v>
      </c>
      <c r="G90" s="19">
        <v>3536</v>
      </c>
      <c r="H90" s="39">
        <f t="shared" si="6"/>
        <v>29.92</v>
      </c>
      <c r="I90" s="40">
        <f t="shared" si="5"/>
        <v>0.01</v>
      </c>
    </row>
    <row r="91" spans="1:9" s="5" customFormat="1" ht="15" customHeight="1">
      <c r="A91" s="41"/>
      <c r="B91" s="43" t="s">
        <v>88</v>
      </c>
      <c r="C91" s="43"/>
      <c r="D91" s="44" t="s">
        <v>17</v>
      </c>
      <c r="E91" s="20">
        <v>78379</v>
      </c>
      <c r="F91" s="20">
        <v>323246</v>
      </c>
      <c r="G91" s="20">
        <v>26313.94</v>
      </c>
      <c r="H91" s="46">
        <f t="shared" si="6"/>
        <v>8.14</v>
      </c>
      <c r="I91" s="56">
        <f t="shared" si="5"/>
        <v>0.06</v>
      </c>
    </row>
    <row r="92" spans="1:9" s="5" customFormat="1" ht="30" customHeight="1">
      <c r="A92" s="41" t="s">
        <v>133</v>
      </c>
      <c r="B92" s="30"/>
      <c r="C92" s="30"/>
      <c r="D92" s="31" t="s">
        <v>134</v>
      </c>
      <c r="E92" s="18">
        <f>SUM(E93)</f>
        <v>160000</v>
      </c>
      <c r="F92" s="18">
        <f>SUM(F93)</f>
        <v>160000</v>
      </c>
      <c r="G92" s="18">
        <f>SUM(G93)</f>
        <v>24860.47</v>
      </c>
      <c r="H92" s="32">
        <f t="shared" si="6"/>
        <v>15.54</v>
      </c>
      <c r="I92" s="33">
        <f>ROUND(G92/$G$100*100,3)</f>
        <v>0.056</v>
      </c>
    </row>
    <row r="93" spans="1:9" s="5" customFormat="1" ht="27" customHeight="1">
      <c r="A93" s="29"/>
      <c r="B93" s="30" t="s">
        <v>146</v>
      </c>
      <c r="C93" s="30"/>
      <c r="D93" s="35" t="s">
        <v>161</v>
      </c>
      <c r="E93" s="19">
        <v>160000</v>
      </c>
      <c r="F93" s="19">
        <v>160000</v>
      </c>
      <c r="G93" s="19">
        <v>24860.47</v>
      </c>
      <c r="H93" s="39">
        <f t="shared" si="6"/>
        <v>15.54</v>
      </c>
      <c r="I93" s="40">
        <f aca="true" t="shared" si="7" ref="I93:I99">ROUND(G93/$G$100*100,2)</f>
        <v>0.06</v>
      </c>
    </row>
    <row r="94" spans="1:9" s="5" customFormat="1" ht="30" customHeight="1">
      <c r="A94" s="30" t="s">
        <v>71</v>
      </c>
      <c r="B94" s="30"/>
      <c r="C94" s="30"/>
      <c r="D94" s="31" t="s">
        <v>72</v>
      </c>
      <c r="E94" s="18">
        <f>SUM(E95:E97)</f>
        <v>90100</v>
      </c>
      <c r="F94" s="18">
        <f>SUM(F95:F97)</f>
        <v>86600</v>
      </c>
      <c r="G94" s="18">
        <f>SUM(G95:G97)</f>
        <v>47099.08</v>
      </c>
      <c r="H94" s="32">
        <f aca="true" t="shared" si="8" ref="H94:H100">ROUND(G94/F94*100,2)</f>
        <v>54.39</v>
      </c>
      <c r="I94" s="33">
        <f>ROUND(G94/$G$100*100,3)</f>
        <v>0.106</v>
      </c>
    </row>
    <row r="95" spans="1:9" s="5" customFormat="1" ht="15" customHeight="1">
      <c r="A95" s="29"/>
      <c r="B95" s="30" t="s">
        <v>117</v>
      </c>
      <c r="C95" s="30"/>
      <c r="D95" s="35" t="s">
        <v>118</v>
      </c>
      <c r="E95" s="19">
        <v>27100</v>
      </c>
      <c r="F95" s="19">
        <v>23600</v>
      </c>
      <c r="G95" s="19">
        <v>15599.08</v>
      </c>
      <c r="H95" s="39">
        <f t="shared" si="8"/>
        <v>66.1</v>
      </c>
      <c r="I95" s="40">
        <f t="shared" si="7"/>
        <v>0.04</v>
      </c>
    </row>
    <row r="96" spans="1:9" s="5" customFormat="1" ht="15" customHeight="1">
      <c r="A96" s="42"/>
      <c r="B96" s="30" t="s">
        <v>81</v>
      </c>
      <c r="C96" s="30"/>
      <c r="D96" s="35" t="s">
        <v>84</v>
      </c>
      <c r="E96" s="19">
        <v>63000</v>
      </c>
      <c r="F96" s="19">
        <v>63000</v>
      </c>
      <c r="G96" s="19">
        <v>31500</v>
      </c>
      <c r="H96" s="39">
        <f t="shared" si="8"/>
        <v>50</v>
      </c>
      <c r="I96" s="40">
        <f t="shared" si="7"/>
        <v>0.07</v>
      </c>
    </row>
    <row r="97" spans="1:9" s="5" customFormat="1" ht="15" customHeight="1" hidden="1">
      <c r="A97" s="42"/>
      <c r="B97" s="30" t="s">
        <v>172</v>
      </c>
      <c r="C97" s="30"/>
      <c r="D97" s="35" t="s">
        <v>175</v>
      </c>
      <c r="E97" s="19">
        <v>0</v>
      </c>
      <c r="F97" s="19">
        <v>0</v>
      </c>
      <c r="G97" s="19"/>
      <c r="H97" s="39" t="e">
        <f t="shared" si="8"/>
        <v>#DIV/0!</v>
      </c>
      <c r="I97" s="40">
        <f t="shared" si="7"/>
        <v>0</v>
      </c>
    </row>
    <row r="98" spans="1:9" s="5" customFormat="1" ht="18" customHeight="1">
      <c r="A98" s="30" t="s">
        <v>73</v>
      </c>
      <c r="B98" s="30"/>
      <c r="C98" s="30"/>
      <c r="D98" s="31" t="s">
        <v>162</v>
      </c>
      <c r="E98" s="18">
        <f>SUM(E99)</f>
        <v>60700</v>
      </c>
      <c r="F98" s="18">
        <f>SUM(F99:F99)</f>
        <v>58200</v>
      </c>
      <c r="G98" s="18">
        <f>SUM(G99)</f>
        <v>49097.44</v>
      </c>
      <c r="H98" s="32">
        <f t="shared" si="8"/>
        <v>84.36</v>
      </c>
      <c r="I98" s="33">
        <f t="shared" si="7"/>
        <v>0.11</v>
      </c>
    </row>
    <row r="99" spans="1:9" s="5" customFormat="1" ht="15" customHeight="1">
      <c r="A99" s="30"/>
      <c r="B99" s="30" t="s">
        <v>74</v>
      </c>
      <c r="C99" s="30"/>
      <c r="D99" s="35" t="s">
        <v>17</v>
      </c>
      <c r="E99" s="19">
        <v>60700</v>
      </c>
      <c r="F99" s="36">
        <v>58200</v>
      </c>
      <c r="G99" s="19">
        <v>49097.44</v>
      </c>
      <c r="H99" s="39">
        <f t="shared" si="8"/>
        <v>84.36</v>
      </c>
      <c r="I99" s="40">
        <f t="shared" si="7"/>
        <v>0.11</v>
      </c>
    </row>
    <row r="100" spans="1:11" s="5" customFormat="1" ht="17.25" customHeight="1">
      <c r="A100" s="64" t="s">
        <v>3</v>
      </c>
      <c r="B100" s="65"/>
      <c r="C100" s="65"/>
      <c r="D100" s="66"/>
      <c r="E100" s="24">
        <f>SUM(E9,E11,E14,E16,E20,E22,E24,E29,E37,E39,E44,E46,E48,E50,E63,E65,E69,E77,E82,E92,E94,E98)</f>
        <v>113804462</v>
      </c>
      <c r="F100" s="24">
        <f>SUM(F9,F11,F14,F16,F20,F22,F24,F29,F37,F39,F44,F46,F48,F50,F63,F65,F69,F77,F82,F92,F94,F98)</f>
        <v>115369618</v>
      </c>
      <c r="G100" s="24">
        <f>SUM(G9,G11,G14,G16,G20,G22,G24,G29,G37,G39,G44,G46,G48,G50,G63,G65,G69,G77,G82,G92,G94,G98)</f>
        <v>44458515.28999999</v>
      </c>
      <c r="H100" s="32">
        <f t="shared" si="8"/>
        <v>38.54</v>
      </c>
      <c r="I100" s="33">
        <f>SUM(I9,I11,I14,I16,I20,I22,I24,I29,I37,I39,I44,I46,I48,I50,I63,I65,I69,I77,I82,I92,I94,I98)</f>
        <v>100.00399999999998</v>
      </c>
      <c r="K100" s="6"/>
    </row>
    <row r="101" spans="1:9" s="8" customFormat="1" ht="12.75">
      <c r="A101" s="57"/>
      <c r="B101" s="57"/>
      <c r="C101" s="57"/>
      <c r="D101" s="58"/>
      <c r="E101" s="25"/>
      <c r="F101" s="58"/>
      <c r="G101" s="58"/>
      <c r="H101" s="58"/>
      <c r="I101" s="25"/>
    </row>
    <row r="104" spans="5:9" ht="12.75">
      <c r="E104" s="26"/>
      <c r="F104" s="59"/>
      <c r="G104" s="59"/>
      <c r="I104" s="25"/>
    </row>
    <row r="105" ht="12.75">
      <c r="I105" s="25"/>
    </row>
    <row r="106" ht="12.75">
      <c r="I106" s="25"/>
    </row>
    <row r="107" ht="12.75">
      <c r="I107" s="25"/>
    </row>
    <row r="108" spans="5:9" ht="12.75">
      <c r="E108" s="25" t="s">
        <v>113</v>
      </c>
      <c r="I108" s="25"/>
    </row>
    <row r="109" ht="12.75">
      <c r="I109" s="25"/>
    </row>
    <row r="110" ht="12.75">
      <c r="I110" s="25"/>
    </row>
    <row r="111" ht="12.75">
      <c r="I111" s="25"/>
    </row>
  </sheetData>
  <mergeCells count="16">
    <mergeCell ref="A4:I4"/>
    <mergeCell ref="A3:I3"/>
    <mergeCell ref="C6:C7"/>
    <mergeCell ref="A25:A28"/>
    <mergeCell ref="I6:I7"/>
    <mergeCell ref="H6:H7"/>
    <mergeCell ref="A70:A76"/>
    <mergeCell ref="G6:G7"/>
    <mergeCell ref="A100:D100"/>
    <mergeCell ref="A41:A42"/>
    <mergeCell ref="A12:A13"/>
    <mergeCell ref="E6:E7"/>
    <mergeCell ref="A6:A7"/>
    <mergeCell ref="B6:B7"/>
    <mergeCell ref="D6:D7"/>
    <mergeCell ref="F6:F7"/>
  </mergeCells>
  <printOptions horizontalCentered="1"/>
  <pageMargins left="0.6299212598425197" right="0.4330708661417323" top="0.7874015748031497" bottom="0.5905511811023623" header="0.4724409448818898" footer="0.35433070866141736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2014-08-13T06:34:30Z</cp:lastPrinted>
  <dcterms:created xsi:type="dcterms:W3CDTF">2000-11-06T08:15:09Z</dcterms:created>
  <dcterms:modified xsi:type="dcterms:W3CDTF">2014-08-13T06:53:40Z</dcterms:modified>
  <cp:category/>
  <cp:version/>
  <cp:contentType/>
  <cp:contentStatus/>
</cp:coreProperties>
</file>