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95" yWindow="90" windowWidth="4725" windowHeight="6030" activeTab="0"/>
  </bookViews>
  <sheets>
    <sheet name="Dochody" sheetId="1" r:id="rId1"/>
  </sheets>
  <definedNames>
    <definedName name="_xlnm.Print_Titles" localSheetId="0">'Dochody'!$6:$8</definedName>
  </definedNames>
  <calcPr fullCalcOnLoad="1"/>
</workbook>
</file>

<file path=xl/sharedStrings.xml><?xml version="1.0" encoding="utf-8"?>
<sst xmlns="http://schemas.openxmlformats.org/spreadsheetml/2006/main" count="155" uniqueCount="150">
  <si>
    <t>Dział</t>
  </si>
  <si>
    <t>Rozdział</t>
  </si>
  <si>
    <t>Treść</t>
  </si>
  <si>
    <t>LEŚNICTWO</t>
  </si>
  <si>
    <t>Opracowania geodezyjne i kartograficzne</t>
  </si>
  <si>
    <t>OŚWIATA I WYCHOWANIE</t>
  </si>
  <si>
    <t>OCHRONA ZDROWIA</t>
  </si>
  <si>
    <t>Udziały powiatów w podatkach stanowiących dochód budżetu państwa</t>
  </si>
  <si>
    <t>RÓŻNE ROZLICZENIA</t>
  </si>
  <si>
    <t>Część oświatowa subwencji ogólnej dla jednostek samorządu terytorialnego</t>
  </si>
  <si>
    <t xml:space="preserve">                   DOCHODY - OGÓŁEM</t>
  </si>
  <si>
    <t>010</t>
  </si>
  <si>
    <t>ROLNICTWO I ŁOWIECTWO</t>
  </si>
  <si>
    <t>01005</t>
  </si>
  <si>
    <t>Prace geodezyjno-urządzeniowe na potrzeby rolnictwa</t>
  </si>
  <si>
    <t>020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</si>
  <si>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</si>
  <si>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</si>
  <si>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</si>
  <si>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</si>
  <si>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</si>
  <si>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</si>
  <si>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</si>
  <si>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</si>
  <si>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</si>
  <si>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</si>
  <si>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</si>
  <si>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</si>
  <si>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750</t>
  </si>
  <si>
    <t>ADMINISTRACJA PUBLICZNA</t>
  </si>
  <si>
    <t>75011</t>
  </si>
  <si>
    <t>75020</t>
  </si>
  <si>
    <t>75045</t>
  </si>
  <si>
    <t>754</t>
  </si>
  <si>
    <t>75411</t>
  </si>
  <si>
    <t>756</t>
  </si>
  <si>
    <t>75622</t>
  </si>
  <si>
    <t>758</t>
  </si>
  <si>
    <t>75801</t>
  </si>
  <si>
    <t>75803</t>
  </si>
  <si>
    <t>Część wyrównawcza subwencji ogólnej dla powiatów</t>
  </si>
  <si>
    <t>75814</t>
  </si>
  <si>
    <t>Różne rozliczenia finansowe</t>
  </si>
  <si>
    <t>801</t>
  </si>
  <si>
    <t>80120</t>
  </si>
  <si>
    <t>80140</t>
  </si>
  <si>
    <t>Centra kształcenia ustawicznego i praktycznego oraz ośrodki dokształcania zawodowego</t>
  </si>
  <si>
    <t>851</t>
  </si>
  <si>
    <t>853</t>
  </si>
  <si>
    <t>85333</t>
  </si>
  <si>
    <t>854</t>
  </si>
  <si>
    <t>85407</t>
  </si>
  <si>
    <t>Placówki wychowania pozaszkolnego</t>
  </si>
  <si>
    <t>71015</t>
  </si>
  <si>
    <t>85156</t>
  </si>
  <si>
    <t>Załącznik Nr 1</t>
  </si>
  <si>
    <t>Wykonanie</t>
  </si>
  <si>
    <t>1</t>
  </si>
  <si>
    <t>2</t>
  </si>
  <si>
    <t>80130</t>
  </si>
  <si>
    <t>Wskaźnik %             (7/6)</t>
  </si>
  <si>
    <t>Szkoły zawodowe</t>
  </si>
  <si>
    <t>02001</t>
  </si>
  <si>
    <t>Gospodarka leśna</t>
  </si>
  <si>
    <t>Ośrodki wsparcia</t>
  </si>
  <si>
    <t>75832</t>
  </si>
  <si>
    <t>852</t>
  </si>
  <si>
    <t>85201</t>
  </si>
  <si>
    <t>85202</t>
  </si>
  <si>
    <t>85203</t>
  </si>
  <si>
    <t>85218</t>
  </si>
  <si>
    <t>Część równoważąca subwencji ogólnej dla powiatów</t>
  </si>
  <si>
    <t>POMOC SPOŁECZNA</t>
  </si>
  <si>
    <t>Placówki opiekuńczo-wychowawcze</t>
  </si>
  <si>
    <t>POZOSTAŁE ZADANIA W ZAKRESIE POLITYKI SPOŁECZNEJ</t>
  </si>
  <si>
    <t>85204</t>
  </si>
  <si>
    <t>85406</t>
  </si>
  <si>
    <t>85220</t>
  </si>
  <si>
    <t>Jednostki specjalistycznego poradnictwa, mieszkania chronione i ośrodki interwencji kryzysowej</t>
  </si>
  <si>
    <t>80102</t>
  </si>
  <si>
    <t>75618</t>
  </si>
  <si>
    <t>80148</t>
  </si>
  <si>
    <t>Wpływy z innych opłat stanowiących dochody jednostek samorządu terytorialnego na podstawie ustaw</t>
  </si>
  <si>
    <t>630</t>
  </si>
  <si>
    <t>TURYSTYKA</t>
  </si>
  <si>
    <t>63003</t>
  </si>
  <si>
    <t>Zadanie w zakresie upowszechniania turystyki</t>
  </si>
  <si>
    <t>75095</t>
  </si>
  <si>
    <t>Pozostała działalność</t>
  </si>
  <si>
    <t>80195</t>
  </si>
  <si>
    <t>85295</t>
  </si>
  <si>
    <t>85395</t>
  </si>
  <si>
    <t>85403</t>
  </si>
  <si>
    <t>EDUKACYJNA OPIEKA WYCHOWAWCZA</t>
  </si>
  <si>
    <t>Poradnie psychologiczno-pedagogiczne, w tym poradnie specjalistyczne</t>
  </si>
  <si>
    <t>Szkoły podstawowe specjalne</t>
  </si>
  <si>
    <t>80134</t>
  </si>
  <si>
    <t>85111</t>
  </si>
  <si>
    <t>85205</t>
  </si>
  <si>
    <t>85410</t>
  </si>
  <si>
    <t>90019</t>
  </si>
  <si>
    <t>DOCHODY OD OSÓB PRAWNYCH, OD OSÓB FIZYCZNYCH I OD INNYCH JEDNOSTEK NIEPOSIADAJĄCYCH OSOBOWOŚCI PRAWNEJ ORAZ WYDATKI ZWIĄZANE Z ICH POBOREM</t>
  </si>
  <si>
    <t>Szkoły zawodowe specjalne</t>
  </si>
  <si>
    <t xml:space="preserve"> -</t>
  </si>
  <si>
    <t>Szpitale ogólne</t>
  </si>
  <si>
    <t>Internaty i bursy szkolne</t>
  </si>
  <si>
    <t>Struktura wykonania w %</t>
  </si>
  <si>
    <t>85321</t>
  </si>
  <si>
    <t>85417</t>
  </si>
  <si>
    <t>85495</t>
  </si>
  <si>
    <t>Prace geodezyjne i kartograficzne (nieinwestycyjne)</t>
  </si>
  <si>
    <t>Nadzór budowlany</t>
  </si>
  <si>
    <t>Urzędy wojewódzkie</t>
  </si>
  <si>
    <t>Starostwa powiatowe</t>
  </si>
  <si>
    <t>Kwalifikacja wojskowa</t>
  </si>
  <si>
    <t>BEZPIECZEŃSTWO PUBLICZNE 
I OCHRONA PRZECIWPOŻAROWA</t>
  </si>
  <si>
    <t>Komendy powiatowe Państwowej Straży Pożarnej</t>
  </si>
  <si>
    <t>Licea ogólnokształcące</t>
  </si>
  <si>
    <t>Stołówki szkolne i przedszkolne</t>
  </si>
  <si>
    <t>Składki na ubezpieczenie zdrowotne oraz świadczenia dla osób nie objętych obowiązkiem ubezpieczenia zdrowotnego</t>
  </si>
  <si>
    <t>Domy pomocy społecznej</t>
  </si>
  <si>
    <t>Rodziny zastępcze</t>
  </si>
  <si>
    <t>Zadania w zakresie przeciwdziałania przemocy 
w rodzinie</t>
  </si>
  <si>
    <t>Powiatowe centra pomocy rodzinie</t>
  </si>
  <si>
    <t>Zespoły do spraw orzekania o niepełnosprawności</t>
  </si>
  <si>
    <t>Powiatowe urzędy pracy</t>
  </si>
  <si>
    <t>Specjalne ośrodki szkolno-wychowawcze</t>
  </si>
  <si>
    <t>Szkolne schroniska młodzieżowe</t>
  </si>
  <si>
    <t>GOSPODARKA KOMUNALNA 
I OCHRONA ŚRODOWISKA</t>
  </si>
  <si>
    <t>Wpływy i wydatki związane z gromadzeniem środków z opłat i kar za korzystanie ze środowiska</t>
  </si>
  <si>
    <t>Plan 
z Uchwały Rady</t>
  </si>
  <si>
    <t xml:space="preserve">Realizacja dochodów budżetowych Powiatu Iławskiego </t>
  </si>
  <si>
    <t>80105</t>
  </si>
  <si>
    <t>92120</t>
  </si>
  <si>
    <t>Przedszkola specjalne</t>
  </si>
  <si>
    <t>Ochrona zabytków i opieka nad zabytkami</t>
  </si>
  <si>
    <t>KULTURA I OCHRONA DZIEDZICTWA NARODOWEGO</t>
  </si>
  <si>
    <t>Plan 
po zmianach</t>
  </si>
  <si>
    <t>60041</t>
  </si>
  <si>
    <t>75075</t>
  </si>
  <si>
    <t>80147</t>
  </si>
  <si>
    <t>Infrastruktura portowa</t>
  </si>
  <si>
    <t>Promocja jednostek samorządu terytorialnego</t>
  </si>
  <si>
    <t>Biblioteki pedagogiczne</t>
  </si>
  <si>
    <t>na dzień 30 czerwca 2014 roku</t>
  </si>
  <si>
    <t>100</t>
  </si>
  <si>
    <t>10006</t>
  </si>
  <si>
    <t>75802</t>
  </si>
  <si>
    <t>Pozostałe górnictwo i kopalnictwo</t>
  </si>
  <si>
    <t>GÓRNICTWO I KOPALNICTWO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</si>
</sst>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000%"/>
    <numFmt numFmtId="166" formatCode="0.0%"/>
    <numFmt numFmtId="167" formatCode="0.00000%"/>
    <numFmt numFmtId="168" formatCode="0.000000%"/>
    <numFmt numFmtId="169" formatCode="#,##0.000"/>
    <numFmt numFmtId="170" formatCode="#,##0.0"/>
    <numFmt numFmtId="171" formatCode="#,##0.0000"/>
    <numFmt numFmtId="172" formatCode="0.0"/>
    <numFmt numFmtId="173" formatCode="0.000"/>
    <numFmt numFmtId="174" formatCode="0.00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,##0.00000"/>
    <numFmt numFmtId="180" formatCode="#,##0.000000"/>
    <numFmt numFmtId="181" formatCode="0.00000"/>
    <numFmt numFmtId="182" formatCode="0.000000"/>
    <numFmt numFmtId="183" formatCode="0.0000000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sz val="9"/>
      <color indexed="10"/>
      <name val="Arial CE"/>
      <family val="0"/>
    </font>
    <font>
      <b/>
      <sz val="11"/>
      <name val="Bookman Old Style"/>
      <family val="1"/>
    </font>
    <font>
      <b/>
      <u val="single"/>
      <sz val="13"/>
      <name val="Bookman Old Style"/>
      <family val="1"/>
    </font>
    <font>
      <b/>
      <sz val="10"/>
      <color indexed="10"/>
      <name val="Arial CE"/>
      <family val="0"/>
    </font>
    <font>
      <b/>
      <sz val="12"/>
      <name val="Bookman Old Style"/>
      <family val="1"/>
    </font>
    <font>
      <sz val="8"/>
      <name val="Bookman Old Style"/>
      <family val="1"/>
    </font>
    <font>
      <b/>
      <u val="single"/>
      <sz val="16"/>
      <name val="Arial CE"/>
      <family val="0"/>
    </font>
    <font>
      <b/>
      <sz val="9"/>
      <name val="Bookman Old Style"/>
      <family val="1"/>
    </font>
    <font>
      <sz val="9"/>
      <name val="Bookman Old Style"/>
      <family val="1"/>
    </font>
    <font>
      <b/>
      <sz val="10"/>
      <name val="Arial CE"/>
      <family val="0"/>
    </font>
    <font>
      <sz val="10"/>
      <name val="Bookman Old Style"/>
      <family val="1"/>
    </font>
    <font>
      <b/>
      <sz val="14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2" fontId="1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2" fontId="0" fillId="0" borderId="2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vertical="center"/>
    </xf>
    <xf numFmtId="49" fontId="14" fillId="0" borderId="2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123825</xdr:rowOff>
    </xdr:from>
    <xdr:to>
      <xdr:col>3</xdr:col>
      <xdr:colOff>0</xdr:colOff>
      <xdr:row>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324350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4324350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4324350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4324350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3</xdr:col>
      <xdr:colOff>0</xdr:colOff>
      <xdr:row>10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3243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43243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228600</xdr:rowOff>
    </xdr:from>
    <xdr:to>
      <xdr:col>3</xdr:col>
      <xdr:colOff>0</xdr:colOff>
      <xdr:row>14</xdr:row>
      <xdr:rowOff>228600</xdr:rowOff>
    </xdr:to>
    <xdr:sp>
      <xdr:nvSpPr>
        <xdr:cNvPr id="7" name="Line 7"/>
        <xdr:cNvSpPr>
          <a:spLocks/>
        </xdr:cNvSpPr>
      </xdr:nvSpPr>
      <xdr:spPr>
        <a:xfrm>
          <a:off x="4324350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4324350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4324350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190500</xdr:rowOff>
    </xdr:from>
    <xdr:to>
      <xdr:col>3</xdr:col>
      <xdr:colOff>0</xdr:colOff>
      <xdr:row>15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43243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190500</xdr:rowOff>
    </xdr:from>
    <xdr:to>
      <xdr:col>3</xdr:col>
      <xdr:colOff>0</xdr:colOff>
      <xdr:row>15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43243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133350</xdr:rowOff>
    </xdr:from>
    <xdr:to>
      <xdr:col>3</xdr:col>
      <xdr:colOff>0</xdr:colOff>
      <xdr:row>42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432435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3" name="Line 13"/>
        <xdr:cNvSpPr>
          <a:spLocks/>
        </xdr:cNvSpPr>
      </xdr:nvSpPr>
      <xdr:spPr>
        <a:xfrm>
          <a:off x="4324350" y="98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4" name="Line 14"/>
        <xdr:cNvSpPr>
          <a:spLocks/>
        </xdr:cNvSpPr>
      </xdr:nvSpPr>
      <xdr:spPr>
        <a:xfrm>
          <a:off x="4324350" y="98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5" name="Line 15"/>
        <xdr:cNvSpPr>
          <a:spLocks/>
        </xdr:cNvSpPr>
      </xdr:nvSpPr>
      <xdr:spPr>
        <a:xfrm>
          <a:off x="4324350" y="98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133350</xdr:rowOff>
    </xdr:from>
    <xdr:to>
      <xdr:col>3</xdr:col>
      <xdr:colOff>0</xdr:colOff>
      <xdr:row>45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4324350" y="1038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17" name="Line 17"/>
        <xdr:cNvSpPr>
          <a:spLocks/>
        </xdr:cNvSpPr>
      </xdr:nvSpPr>
      <xdr:spPr>
        <a:xfrm>
          <a:off x="4324350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8" name="Line 18"/>
        <xdr:cNvSpPr>
          <a:spLocks/>
        </xdr:cNvSpPr>
      </xdr:nvSpPr>
      <xdr:spPr>
        <a:xfrm>
          <a:off x="43243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142875</xdr:rowOff>
    </xdr:from>
    <xdr:to>
      <xdr:col>3</xdr:col>
      <xdr:colOff>0</xdr:colOff>
      <xdr:row>42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432435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20" name="Line 20"/>
        <xdr:cNvSpPr>
          <a:spLocks/>
        </xdr:cNvSpPr>
      </xdr:nvSpPr>
      <xdr:spPr>
        <a:xfrm>
          <a:off x="4324350" y="98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21" name="Line 21"/>
        <xdr:cNvSpPr>
          <a:spLocks/>
        </xdr:cNvSpPr>
      </xdr:nvSpPr>
      <xdr:spPr>
        <a:xfrm>
          <a:off x="4324350" y="98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22" name="Line 22"/>
        <xdr:cNvSpPr>
          <a:spLocks/>
        </xdr:cNvSpPr>
      </xdr:nvSpPr>
      <xdr:spPr>
        <a:xfrm>
          <a:off x="4324350" y="98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142875</xdr:rowOff>
    </xdr:from>
    <xdr:to>
      <xdr:col>3</xdr:col>
      <xdr:colOff>0</xdr:colOff>
      <xdr:row>45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4324350" y="1039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24" name="Line 24"/>
        <xdr:cNvSpPr>
          <a:spLocks/>
        </xdr:cNvSpPr>
      </xdr:nvSpPr>
      <xdr:spPr>
        <a:xfrm>
          <a:off x="4324350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5" name="Line 25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6" name="Line 26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8" name="Line 28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9" name="Line 29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0" name="Line 30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1" name="Line 31"/>
        <xdr:cNvSpPr>
          <a:spLocks/>
        </xdr:cNvSpPr>
      </xdr:nvSpPr>
      <xdr:spPr>
        <a:xfrm>
          <a:off x="432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2" name="Line 32"/>
        <xdr:cNvSpPr>
          <a:spLocks/>
        </xdr:cNvSpPr>
      </xdr:nvSpPr>
      <xdr:spPr>
        <a:xfrm>
          <a:off x="432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3" name="Line 33"/>
        <xdr:cNvSpPr>
          <a:spLocks/>
        </xdr:cNvSpPr>
      </xdr:nvSpPr>
      <xdr:spPr>
        <a:xfrm>
          <a:off x="432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4" name="Line 34"/>
        <xdr:cNvSpPr>
          <a:spLocks/>
        </xdr:cNvSpPr>
      </xdr:nvSpPr>
      <xdr:spPr>
        <a:xfrm>
          <a:off x="432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5" name="Line 35"/>
        <xdr:cNvSpPr>
          <a:spLocks/>
        </xdr:cNvSpPr>
      </xdr:nvSpPr>
      <xdr:spPr>
        <a:xfrm>
          <a:off x="432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6" name="Line 36"/>
        <xdr:cNvSpPr>
          <a:spLocks/>
        </xdr:cNvSpPr>
      </xdr:nvSpPr>
      <xdr:spPr>
        <a:xfrm>
          <a:off x="432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7" name="Line 37"/>
        <xdr:cNvSpPr>
          <a:spLocks/>
        </xdr:cNvSpPr>
      </xdr:nvSpPr>
      <xdr:spPr>
        <a:xfrm>
          <a:off x="432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123825</xdr:rowOff>
    </xdr:from>
    <xdr:to>
      <xdr:col>3</xdr:col>
      <xdr:colOff>0</xdr:colOff>
      <xdr:row>66</xdr:row>
      <xdr:rowOff>123825</xdr:rowOff>
    </xdr:to>
    <xdr:sp>
      <xdr:nvSpPr>
        <xdr:cNvPr id="38" name="Line 38"/>
        <xdr:cNvSpPr>
          <a:spLocks/>
        </xdr:cNvSpPr>
      </xdr:nvSpPr>
      <xdr:spPr>
        <a:xfrm>
          <a:off x="4324350" y="1534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39" name="Line 39"/>
        <xdr:cNvSpPr>
          <a:spLocks/>
        </xdr:cNvSpPr>
      </xdr:nvSpPr>
      <xdr:spPr>
        <a:xfrm>
          <a:off x="432435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40" name="Line 40"/>
        <xdr:cNvSpPr>
          <a:spLocks/>
        </xdr:cNvSpPr>
      </xdr:nvSpPr>
      <xdr:spPr>
        <a:xfrm>
          <a:off x="432435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70</xdr:row>
      <xdr:rowOff>142875</xdr:rowOff>
    </xdr:from>
    <xdr:to>
      <xdr:col>3</xdr:col>
      <xdr:colOff>0</xdr:colOff>
      <xdr:row>70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4324350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42" name="Line 42"/>
        <xdr:cNvSpPr>
          <a:spLocks/>
        </xdr:cNvSpPr>
      </xdr:nvSpPr>
      <xdr:spPr>
        <a:xfrm>
          <a:off x="4324350" y="1634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43" name="Line 43"/>
        <xdr:cNvSpPr>
          <a:spLocks/>
        </xdr:cNvSpPr>
      </xdr:nvSpPr>
      <xdr:spPr>
        <a:xfrm>
          <a:off x="4324350" y="1634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44" name="Line 44"/>
        <xdr:cNvSpPr>
          <a:spLocks/>
        </xdr:cNvSpPr>
      </xdr:nvSpPr>
      <xdr:spPr>
        <a:xfrm>
          <a:off x="4324350" y="1634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45" name="Line 45"/>
        <xdr:cNvSpPr>
          <a:spLocks/>
        </xdr:cNvSpPr>
      </xdr:nvSpPr>
      <xdr:spPr>
        <a:xfrm>
          <a:off x="4324350" y="1634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46" name="Line 46"/>
        <xdr:cNvSpPr>
          <a:spLocks/>
        </xdr:cNvSpPr>
      </xdr:nvSpPr>
      <xdr:spPr>
        <a:xfrm>
          <a:off x="4324350" y="1634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152400</xdr:rowOff>
    </xdr:from>
    <xdr:to>
      <xdr:col>3</xdr:col>
      <xdr:colOff>0</xdr:colOff>
      <xdr:row>71</xdr:row>
      <xdr:rowOff>152400</xdr:rowOff>
    </xdr:to>
    <xdr:sp>
      <xdr:nvSpPr>
        <xdr:cNvPr id="47" name="Line 47"/>
        <xdr:cNvSpPr>
          <a:spLocks/>
        </xdr:cNvSpPr>
      </xdr:nvSpPr>
      <xdr:spPr>
        <a:xfrm>
          <a:off x="4324350" y="1649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152400</xdr:rowOff>
    </xdr:from>
    <xdr:to>
      <xdr:col>3</xdr:col>
      <xdr:colOff>0</xdr:colOff>
      <xdr:row>71</xdr:row>
      <xdr:rowOff>152400</xdr:rowOff>
    </xdr:to>
    <xdr:sp>
      <xdr:nvSpPr>
        <xdr:cNvPr id="48" name="Line 48"/>
        <xdr:cNvSpPr>
          <a:spLocks/>
        </xdr:cNvSpPr>
      </xdr:nvSpPr>
      <xdr:spPr>
        <a:xfrm>
          <a:off x="4324350" y="1649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49" name="Line 49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50" name="Line 50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51" name="Line 51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52" name="Line 52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53" name="Line 53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54" name="Line 54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55" name="Line 55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56" name="Line 56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57" name="Line 57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58" name="Line 58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59" name="Line 59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60" name="Line 60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61" name="Line 61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62" name="Line 62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63" name="Line 63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64" name="Line 64"/>
        <xdr:cNvSpPr>
          <a:spLocks/>
        </xdr:cNvSpPr>
      </xdr:nvSpPr>
      <xdr:spPr>
        <a:xfrm>
          <a:off x="4324350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65" name="Line 65"/>
        <xdr:cNvSpPr>
          <a:spLocks/>
        </xdr:cNvSpPr>
      </xdr:nvSpPr>
      <xdr:spPr>
        <a:xfrm>
          <a:off x="4324350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66" name="Line 66"/>
        <xdr:cNvSpPr>
          <a:spLocks/>
        </xdr:cNvSpPr>
      </xdr:nvSpPr>
      <xdr:spPr>
        <a:xfrm>
          <a:off x="4324350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67" name="Line 67"/>
        <xdr:cNvSpPr>
          <a:spLocks/>
        </xdr:cNvSpPr>
      </xdr:nvSpPr>
      <xdr:spPr>
        <a:xfrm>
          <a:off x="43243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68" name="Line 68"/>
        <xdr:cNvSpPr>
          <a:spLocks/>
        </xdr:cNvSpPr>
      </xdr:nvSpPr>
      <xdr:spPr>
        <a:xfrm>
          <a:off x="43243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69" name="Line 69"/>
        <xdr:cNvSpPr>
          <a:spLocks/>
        </xdr:cNvSpPr>
      </xdr:nvSpPr>
      <xdr:spPr>
        <a:xfrm>
          <a:off x="43243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70" name="Line 70"/>
        <xdr:cNvSpPr>
          <a:spLocks/>
        </xdr:cNvSpPr>
      </xdr:nvSpPr>
      <xdr:spPr>
        <a:xfrm>
          <a:off x="4324350" y="98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71" name="Line 71"/>
        <xdr:cNvSpPr>
          <a:spLocks/>
        </xdr:cNvSpPr>
      </xdr:nvSpPr>
      <xdr:spPr>
        <a:xfrm>
          <a:off x="4324350" y="98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72" name="Line 72"/>
        <xdr:cNvSpPr>
          <a:spLocks/>
        </xdr:cNvSpPr>
      </xdr:nvSpPr>
      <xdr:spPr>
        <a:xfrm>
          <a:off x="4324350" y="98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73" name="Line 73"/>
        <xdr:cNvSpPr>
          <a:spLocks/>
        </xdr:cNvSpPr>
      </xdr:nvSpPr>
      <xdr:spPr>
        <a:xfrm>
          <a:off x="4324350" y="98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74" name="Line 74"/>
        <xdr:cNvSpPr>
          <a:spLocks/>
        </xdr:cNvSpPr>
      </xdr:nvSpPr>
      <xdr:spPr>
        <a:xfrm>
          <a:off x="43243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75" name="Line 75"/>
        <xdr:cNvSpPr>
          <a:spLocks/>
        </xdr:cNvSpPr>
      </xdr:nvSpPr>
      <xdr:spPr>
        <a:xfrm>
          <a:off x="43243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76" name="Line 76"/>
        <xdr:cNvSpPr>
          <a:spLocks/>
        </xdr:cNvSpPr>
      </xdr:nvSpPr>
      <xdr:spPr>
        <a:xfrm>
          <a:off x="4324350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77" name="Line 77"/>
        <xdr:cNvSpPr>
          <a:spLocks/>
        </xdr:cNvSpPr>
      </xdr:nvSpPr>
      <xdr:spPr>
        <a:xfrm>
          <a:off x="4324350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78" name="Line 78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79" name="Line 79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80" name="Line 80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81" name="Line 81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82" name="Line 82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3" name="Line 83"/>
        <xdr:cNvSpPr>
          <a:spLocks/>
        </xdr:cNvSpPr>
      </xdr:nvSpPr>
      <xdr:spPr>
        <a:xfrm>
          <a:off x="432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4" name="Line 84"/>
        <xdr:cNvSpPr>
          <a:spLocks/>
        </xdr:cNvSpPr>
      </xdr:nvSpPr>
      <xdr:spPr>
        <a:xfrm>
          <a:off x="432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5" name="Line 85"/>
        <xdr:cNvSpPr>
          <a:spLocks/>
        </xdr:cNvSpPr>
      </xdr:nvSpPr>
      <xdr:spPr>
        <a:xfrm>
          <a:off x="432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6" name="Line 86"/>
        <xdr:cNvSpPr>
          <a:spLocks/>
        </xdr:cNvSpPr>
      </xdr:nvSpPr>
      <xdr:spPr>
        <a:xfrm>
          <a:off x="432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7" name="Line 87"/>
        <xdr:cNvSpPr>
          <a:spLocks/>
        </xdr:cNvSpPr>
      </xdr:nvSpPr>
      <xdr:spPr>
        <a:xfrm>
          <a:off x="432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8" name="Line 88"/>
        <xdr:cNvSpPr>
          <a:spLocks/>
        </xdr:cNvSpPr>
      </xdr:nvSpPr>
      <xdr:spPr>
        <a:xfrm>
          <a:off x="432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9" name="Line 89"/>
        <xdr:cNvSpPr>
          <a:spLocks/>
        </xdr:cNvSpPr>
      </xdr:nvSpPr>
      <xdr:spPr>
        <a:xfrm>
          <a:off x="432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90" name="Line 90"/>
        <xdr:cNvSpPr>
          <a:spLocks/>
        </xdr:cNvSpPr>
      </xdr:nvSpPr>
      <xdr:spPr>
        <a:xfrm>
          <a:off x="4324350" y="1634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91" name="Line 91"/>
        <xdr:cNvSpPr>
          <a:spLocks/>
        </xdr:cNvSpPr>
      </xdr:nvSpPr>
      <xdr:spPr>
        <a:xfrm>
          <a:off x="4324350" y="1634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92" name="Line 92"/>
        <xdr:cNvSpPr>
          <a:spLocks/>
        </xdr:cNvSpPr>
      </xdr:nvSpPr>
      <xdr:spPr>
        <a:xfrm>
          <a:off x="4324350" y="1634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93" name="Line 93"/>
        <xdr:cNvSpPr>
          <a:spLocks/>
        </xdr:cNvSpPr>
      </xdr:nvSpPr>
      <xdr:spPr>
        <a:xfrm>
          <a:off x="4324350" y="1634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94" name="Line 94"/>
        <xdr:cNvSpPr>
          <a:spLocks/>
        </xdr:cNvSpPr>
      </xdr:nvSpPr>
      <xdr:spPr>
        <a:xfrm>
          <a:off x="4324350" y="1634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95" name="Line 95"/>
        <xdr:cNvSpPr>
          <a:spLocks/>
        </xdr:cNvSpPr>
      </xdr:nvSpPr>
      <xdr:spPr>
        <a:xfrm>
          <a:off x="4324350" y="1634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96" name="Line 96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97" name="Line 97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98" name="Line 98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99" name="Line 99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00" name="Line 100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01" name="Line 101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02" name="Line 102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03" name="Line 103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04" name="Line 104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05" name="Line 105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06" name="Line 106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07" name="Line 107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08" name="Line 108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09" name="Line 109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80</xdr:row>
      <xdr:rowOff>0</xdr:rowOff>
    </xdr:from>
    <xdr:to>
      <xdr:col>1</xdr:col>
      <xdr:colOff>466725</xdr:colOff>
      <xdr:row>80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90575" y="1807845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80</xdr:row>
      <xdr:rowOff>0</xdr:rowOff>
    </xdr:from>
    <xdr:to>
      <xdr:col>1</xdr:col>
      <xdr:colOff>466725</xdr:colOff>
      <xdr:row>80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90575" y="1807845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80</xdr:row>
      <xdr:rowOff>0</xdr:rowOff>
    </xdr:from>
    <xdr:to>
      <xdr:col>1</xdr:col>
      <xdr:colOff>457200</xdr:colOff>
      <xdr:row>80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81050" y="1807845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228600</xdr:rowOff>
    </xdr:from>
    <xdr:to>
      <xdr:col>3</xdr:col>
      <xdr:colOff>0</xdr:colOff>
      <xdr:row>19</xdr:row>
      <xdr:rowOff>228600</xdr:rowOff>
    </xdr:to>
    <xdr:sp>
      <xdr:nvSpPr>
        <xdr:cNvPr id="113" name="Line 113"/>
        <xdr:cNvSpPr>
          <a:spLocks/>
        </xdr:cNvSpPr>
      </xdr:nvSpPr>
      <xdr:spPr>
        <a:xfrm>
          <a:off x="43243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190500</xdr:rowOff>
    </xdr:from>
    <xdr:to>
      <xdr:col>3</xdr:col>
      <xdr:colOff>0</xdr:colOff>
      <xdr:row>20</xdr:row>
      <xdr:rowOff>190500</xdr:rowOff>
    </xdr:to>
    <xdr:sp>
      <xdr:nvSpPr>
        <xdr:cNvPr id="114" name="Line 114"/>
        <xdr:cNvSpPr>
          <a:spLocks/>
        </xdr:cNvSpPr>
      </xdr:nvSpPr>
      <xdr:spPr>
        <a:xfrm>
          <a:off x="432435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190500</xdr:rowOff>
    </xdr:from>
    <xdr:to>
      <xdr:col>3</xdr:col>
      <xdr:colOff>0</xdr:colOff>
      <xdr:row>20</xdr:row>
      <xdr:rowOff>190500</xdr:rowOff>
    </xdr:to>
    <xdr:sp>
      <xdr:nvSpPr>
        <xdr:cNvPr id="115" name="Line 115"/>
        <xdr:cNvSpPr>
          <a:spLocks/>
        </xdr:cNvSpPr>
      </xdr:nvSpPr>
      <xdr:spPr>
        <a:xfrm>
          <a:off x="432435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16" name="Line 116"/>
        <xdr:cNvSpPr>
          <a:spLocks/>
        </xdr:cNvSpPr>
      </xdr:nvSpPr>
      <xdr:spPr>
        <a:xfrm>
          <a:off x="432435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17" name="Line 117"/>
        <xdr:cNvSpPr>
          <a:spLocks/>
        </xdr:cNvSpPr>
      </xdr:nvSpPr>
      <xdr:spPr>
        <a:xfrm>
          <a:off x="432435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228600</xdr:rowOff>
    </xdr:from>
    <xdr:to>
      <xdr:col>3</xdr:col>
      <xdr:colOff>0</xdr:colOff>
      <xdr:row>21</xdr:row>
      <xdr:rowOff>228600</xdr:rowOff>
    </xdr:to>
    <xdr:sp>
      <xdr:nvSpPr>
        <xdr:cNvPr id="118" name="Line 118"/>
        <xdr:cNvSpPr>
          <a:spLocks/>
        </xdr:cNvSpPr>
      </xdr:nvSpPr>
      <xdr:spPr>
        <a:xfrm>
          <a:off x="4324350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190500</xdr:rowOff>
    </xdr:from>
    <xdr:to>
      <xdr:col>3</xdr:col>
      <xdr:colOff>0</xdr:colOff>
      <xdr:row>22</xdr:row>
      <xdr:rowOff>190500</xdr:rowOff>
    </xdr:to>
    <xdr:sp>
      <xdr:nvSpPr>
        <xdr:cNvPr id="119" name="Line 119"/>
        <xdr:cNvSpPr>
          <a:spLocks/>
        </xdr:cNvSpPr>
      </xdr:nvSpPr>
      <xdr:spPr>
        <a:xfrm>
          <a:off x="43243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190500</xdr:rowOff>
    </xdr:from>
    <xdr:to>
      <xdr:col>3</xdr:col>
      <xdr:colOff>0</xdr:colOff>
      <xdr:row>22</xdr:row>
      <xdr:rowOff>190500</xdr:rowOff>
    </xdr:to>
    <xdr:sp>
      <xdr:nvSpPr>
        <xdr:cNvPr id="120" name="Line 120"/>
        <xdr:cNvSpPr>
          <a:spLocks/>
        </xdr:cNvSpPr>
      </xdr:nvSpPr>
      <xdr:spPr>
        <a:xfrm>
          <a:off x="43243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121" name="Line 121"/>
        <xdr:cNvSpPr>
          <a:spLocks/>
        </xdr:cNvSpPr>
      </xdr:nvSpPr>
      <xdr:spPr>
        <a:xfrm>
          <a:off x="432435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122" name="Line 122"/>
        <xdr:cNvSpPr>
          <a:spLocks/>
        </xdr:cNvSpPr>
      </xdr:nvSpPr>
      <xdr:spPr>
        <a:xfrm>
          <a:off x="432435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23" name="Line 123"/>
        <xdr:cNvSpPr>
          <a:spLocks/>
        </xdr:cNvSpPr>
      </xdr:nvSpPr>
      <xdr:spPr>
        <a:xfrm>
          <a:off x="4324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24" name="Line 124"/>
        <xdr:cNvSpPr>
          <a:spLocks/>
        </xdr:cNvSpPr>
      </xdr:nvSpPr>
      <xdr:spPr>
        <a:xfrm>
          <a:off x="4324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228600</xdr:rowOff>
    </xdr:from>
    <xdr:to>
      <xdr:col>3</xdr:col>
      <xdr:colOff>0</xdr:colOff>
      <xdr:row>25</xdr:row>
      <xdr:rowOff>228600</xdr:rowOff>
    </xdr:to>
    <xdr:sp>
      <xdr:nvSpPr>
        <xdr:cNvPr id="125" name="Line 125"/>
        <xdr:cNvSpPr>
          <a:spLocks/>
        </xdr:cNvSpPr>
      </xdr:nvSpPr>
      <xdr:spPr>
        <a:xfrm>
          <a:off x="432435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190500</xdr:rowOff>
    </xdr:from>
    <xdr:to>
      <xdr:col>3</xdr:col>
      <xdr:colOff>0</xdr:colOff>
      <xdr:row>26</xdr:row>
      <xdr:rowOff>190500</xdr:rowOff>
    </xdr:to>
    <xdr:sp>
      <xdr:nvSpPr>
        <xdr:cNvPr id="126" name="Line 126"/>
        <xdr:cNvSpPr>
          <a:spLocks/>
        </xdr:cNvSpPr>
      </xdr:nvSpPr>
      <xdr:spPr>
        <a:xfrm>
          <a:off x="43243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190500</xdr:rowOff>
    </xdr:from>
    <xdr:to>
      <xdr:col>3</xdr:col>
      <xdr:colOff>0</xdr:colOff>
      <xdr:row>26</xdr:row>
      <xdr:rowOff>190500</xdr:rowOff>
    </xdr:to>
    <xdr:sp>
      <xdr:nvSpPr>
        <xdr:cNvPr id="127" name="Line 127"/>
        <xdr:cNvSpPr>
          <a:spLocks/>
        </xdr:cNvSpPr>
      </xdr:nvSpPr>
      <xdr:spPr>
        <a:xfrm>
          <a:off x="43243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28" name="Line 128"/>
        <xdr:cNvSpPr>
          <a:spLocks/>
        </xdr:cNvSpPr>
      </xdr:nvSpPr>
      <xdr:spPr>
        <a:xfrm>
          <a:off x="43243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29" name="Line 129"/>
        <xdr:cNvSpPr>
          <a:spLocks/>
        </xdr:cNvSpPr>
      </xdr:nvSpPr>
      <xdr:spPr>
        <a:xfrm>
          <a:off x="432435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4324350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24350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228600</xdr:rowOff>
    </xdr:from>
    <xdr:to>
      <xdr:col>3</xdr:col>
      <xdr:colOff>0</xdr:colOff>
      <xdr:row>31</xdr:row>
      <xdr:rowOff>228600</xdr:rowOff>
    </xdr:to>
    <xdr:sp>
      <xdr:nvSpPr>
        <xdr:cNvPr id="132" name="Line 132"/>
        <xdr:cNvSpPr>
          <a:spLocks/>
        </xdr:cNvSpPr>
      </xdr:nvSpPr>
      <xdr:spPr>
        <a:xfrm>
          <a:off x="4324350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133" name="Line 133"/>
        <xdr:cNvSpPr>
          <a:spLocks/>
        </xdr:cNvSpPr>
      </xdr:nvSpPr>
      <xdr:spPr>
        <a:xfrm>
          <a:off x="4324350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134" name="Line 134"/>
        <xdr:cNvSpPr>
          <a:spLocks/>
        </xdr:cNvSpPr>
      </xdr:nvSpPr>
      <xdr:spPr>
        <a:xfrm>
          <a:off x="4324350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35" name="Line 135"/>
        <xdr:cNvSpPr>
          <a:spLocks/>
        </xdr:cNvSpPr>
      </xdr:nvSpPr>
      <xdr:spPr>
        <a:xfrm>
          <a:off x="4324350" y="634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36" name="Line 136"/>
        <xdr:cNvSpPr>
          <a:spLocks/>
        </xdr:cNvSpPr>
      </xdr:nvSpPr>
      <xdr:spPr>
        <a:xfrm>
          <a:off x="4324350" y="634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37" name="Line 137"/>
        <xdr:cNvSpPr>
          <a:spLocks/>
        </xdr:cNvSpPr>
      </xdr:nvSpPr>
      <xdr:spPr>
        <a:xfrm>
          <a:off x="4324350" y="634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38" name="Line 138"/>
        <xdr:cNvSpPr>
          <a:spLocks/>
        </xdr:cNvSpPr>
      </xdr:nvSpPr>
      <xdr:spPr>
        <a:xfrm>
          <a:off x="4324350" y="634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228600</xdr:rowOff>
    </xdr:from>
    <xdr:to>
      <xdr:col>3</xdr:col>
      <xdr:colOff>0</xdr:colOff>
      <xdr:row>33</xdr:row>
      <xdr:rowOff>228600</xdr:rowOff>
    </xdr:to>
    <xdr:sp>
      <xdr:nvSpPr>
        <xdr:cNvPr id="139" name="Line 139"/>
        <xdr:cNvSpPr>
          <a:spLocks/>
        </xdr:cNvSpPr>
      </xdr:nvSpPr>
      <xdr:spPr>
        <a:xfrm>
          <a:off x="4324350" y="65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266700</xdr:rowOff>
    </xdr:from>
    <xdr:to>
      <xdr:col>3</xdr:col>
      <xdr:colOff>0</xdr:colOff>
      <xdr:row>35</xdr:row>
      <xdr:rowOff>266700</xdr:rowOff>
    </xdr:to>
    <xdr:sp>
      <xdr:nvSpPr>
        <xdr:cNvPr id="140" name="Line 140"/>
        <xdr:cNvSpPr>
          <a:spLocks/>
        </xdr:cNvSpPr>
      </xdr:nvSpPr>
      <xdr:spPr>
        <a:xfrm>
          <a:off x="43243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266700</xdr:rowOff>
    </xdr:from>
    <xdr:to>
      <xdr:col>3</xdr:col>
      <xdr:colOff>0</xdr:colOff>
      <xdr:row>35</xdr:row>
      <xdr:rowOff>266700</xdr:rowOff>
    </xdr:to>
    <xdr:sp>
      <xdr:nvSpPr>
        <xdr:cNvPr id="141" name="Line 141"/>
        <xdr:cNvSpPr>
          <a:spLocks/>
        </xdr:cNvSpPr>
      </xdr:nvSpPr>
      <xdr:spPr>
        <a:xfrm>
          <a:off x="43243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133350</xdr:rowOff>
    </xdr:from>
    <xdr:to>
      <xdr:col>3</xdr:col>
      <xdr:colOff>0</xdr:colOff>
      <xdr:row>48</xdr:row>
      <xdr:rowOff>133350</xdr:rowOff>
    </xdr:to>
    <xdr:sp>
      <xdr:nvSpPr>
        <xdr:cNvPr id="142" name="Line 142"/>
        <xdr:cNvSpPr>
          <a:spLocks/>
        </xdr:cNvSpPr>
      </xdr:nvSpPr>
      <xdr:spPr>
        <a:xfrm>
          <a:off x="4324350" y="1095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142875</xdr:rowOff>
    </xdr:from>
    <xdr:to>
      <xdr:col>3</xdr:col>
      <xdr:colOff>0</xdr:colOff>
      <xdr:row>48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43243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144" name="Line 144"/>
        <xdr:cNvSpPr>
          <a:spLocks/>
        </xdr:cNvSpPr>
      </xdr:nvSpPr>
      <xdr:spPr>
        <a:xfrm>
          <a:off x="43243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145" name="Line 145"/>
        <xdr:cNvSpPr>
          <a:spLocks/>
        </xdr:cNvSpPr>
      </xdr:nvSpPr>
      <xdr:spPr>
        <a:xfrm>
          <a:off x="43243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146" name="Line 146"/>
        <xdr:cNvSpPr>
          <a:spLocks/>
        </xdr:cNvSpPr>
      </xdr:nvSpPr>
      <xdr:spPr>
        <a:xfrm>
          <a:off x="4324350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147" name="Line 147"/>
        <xdr:cNvSpPr>
          <a:spLocks/>
        </xdr:cNvSpPr>
      </xdr:nvSpPr>
      <xdr:spPr>
        <a:xfrm>
          <a:off x="4324350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148" name="Line 148"/>
        <xdr:cNvSpPr>
          <a:spLocks/>
        </xdr:cNvSpPr>
      </xdr:nvSpPr>
      <xdr:spPr>
        <a:xfrm>
          <a:off x="4324350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149" name="Line 149"/>
        <xdr:cNvSpPr>
          <a:spLocks/>
        </xdr:cNvSpPr>
      </xdr:nvSpPr>
      <xdr:spPr>
        <a:xfrm>
          <a:off x="4324350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150" name="Line 150"/>
        <xdr:cNvSpPr>
          <a:spLocks/>
        </xdr:cNvSpPr>
      </xdr:nvSpPr>
      <xdr:spPr>
        <a:xfrm>
          <a:off x="43243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151" name="Line 151"/>
        <xdr:cNvSpPr>
          <a:spLocks/>
        </xdr:cNvSpPr>
      </xdr:nvSpPr>
      <xdr:spPr>
        <a:xfrm>
          <a:off x="43243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152" name="Line 152"/>
        <xdr:cNvSpPr>
          <a:spLocks/>
        </xdr:cNvSpPr>
      </xdr:nvSpPr>
      <xdr:spPr>
        <a:xfrm>
          <a:off x="43243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153" name="Line 153"/>
        <xdr:cNvSpPr>
          <a:spLocks/>
        </xdr:cNvSpPr>
      </xdr:nvSpPr>
      <xdr:spPr>
        <a:xfrm>
          <a:off x="43243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54" name="Line 154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55" name="Line 155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70</xdr:row>
      <xdr:rowOff>142875</xdr:rowOff>
    </xdr:from>
    <xdr:to>
      <xdr:col>3</xdr:col>
      <xdr:colOff>0</xdr:colOff>
      <xdr:row>70</xdr:row>
      <xdr:rowOff>142875</xdr:rowOff>
    </xdr:to>
    <xdr:sp>
      <xdr:nvSpPr>
        <xdr:cNvPr id="156" name="Line 156"/>
        <xdr:cNvSpPr>
          <a:spLocks/>
        </xdr:cNvSpPr>
      </xdr:nvSpPr>
      <xdr:spPr>
        <a:xfrm>
          <a:off x="4324350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24350" y="1634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123825</xdr:rowOff>
    </xdr:from>
    <xdr:to>
      <xdr:col>3</xdr:col>
      <xdr:colOff>0</xdr:colOff>
      <xdr:row>71</xdr:row>
      <xdr:rowOff>123825</xdr:rowOff>
    </xdr:to>
    <xdr:sp>
      <xdr:nvSpPr>
        <xdr:cNvPr id="158" name="Line 158"/>
        <xdr:cNvSpPr>
          <a:spLocks/>
        </xdr:cNvSpPr>
      </xdr:nvSpPr>
      <xdr:spPr>
        <a:xfrm>
          <a:off x="4324350" y="1646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59" name="Line 159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60" name="Line 160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61" name="Line 161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62" name="Line 162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63" name="Line 163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164" name="Line 164"/>
        <xdr:cNvSpPr>
          <a:spLocks/>
        </xdr:cNvSpPr>
      </xdr:nvSpPr>
      <xdr:spPr>
        <a:xfrm>
          <a:off x="4324350" y="1634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165" name="Line 165"/>
        <xdr:cNvSpPr>
          <a:spLocks/>
        </xdr:cNvSpPr>
      </xdr:nvSpPr>
      <xdr:spPr>
        <a:xfrm>
          <a:off x="4324350" y="1634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66" name="Line 166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67" name="Line 167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68" name="Line 168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69" name="Line 169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70" name="Line 170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80</xdr:row>
      <xdr:rowOff>0</xdr:rowOff>
    </xdr:from>
    <xdr:to>
      <xdr:col>1</xdr:col>
      <xdr:colOff>466725</xdr:colOff>
      <xdr:row>80</xdr:row>
      <xdr:rowOff>0</xdr:rowOff>
    </xdr:to>
    <xdr:sp>
      <xdr:nvSpPr>
        <xdr:cNvPr id="171" name="Line 171"/>
        <xdr:cNvSpPr>
          <a:spLocks/>
        </xdr:cNvSpPr>
      </xdr:nvSpPr>
      <xdr:spPr>
        <a:xfrm>
          <a:off x="790575" y="1807845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72" name="Line 172"/>
        <xdr:cNvSpPr>
          <a:spLocks/>
        </xdr:cNvSpPr>
      </xdr:nvSpPr>
      <xdr:spPr>
        <a:xfrm>
          <a:off x="4324350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73" name="Line 173"/>
        <xdr:cNvSpPr>
          <a:spLocks/>
        </xdr:cNvSpPr>
      </xdr:nvSpPr>
      <xdr:spPr>
        <a:xfrm>
          <a:off x="4324350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174" name="Line 174"/>
        <xdr:cNvSpPr>
          <a:spLocks/>
        </xdr:cNvSpPr>
      </xdr:nvSpPr>
      <xdr:spPr>
        <a:xfrm>
          <a:off x="43243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175" name="Line 175"/>
        <xdr:cNvSpPr>
          <a:spLocks/>
        </xdr:cNvSpPr>
      </xdr:nvSpPr>
      <xdr:spPr>
        <a:xfrm>
          <a:off x="43243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176" name="Line 176"/>
        <xdr:cNvSpPr>
          <a:spLocks/>
        </xdr:cNvSpPr>
      </xdr:nvSpPr>
      <xdr:spPr>
        <a:xfrm>
          <a:off x="43243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177" name="Line 177"/>
        <xdr:cNvSpPr>
          <a:spLocks/>
        </xdr:cNvSpPr>
      </xdr:nvSpPr>
      <xdr:spPr>
        <a:xfrm>
          <a:off x="43243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133350</xdr:rowOff>
    </xdr:from>
    <xdr:to>
      <xdr:col>3</xdr:col>
      <xdr:colOff>0</xdr:colOff>
      <xdr:row>46</xdr:row>
      <xdr:rowOff>133350</xdr:rowOff>
    </xdr:to>
    <xdr:sp>
      <xdr:nvSpPr>
        <xdr:cNvPr id="178" name="Line 178"/>
        <xdr:cNvSpPr>
          <a:spLocks/>
        </xdr:cNvSpPr>
      </xdr:nvSpPr>
      <xdr:spPr>
        <a:xfrm>
          <a:off x="4324350" y="105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142875</xdr:rowOff>
    </xdr:from>
    <xdr:to>
      <xdr:col>3</xdr:col>
      <xdr:colOff>0</xdr:colOff>
      <xdr:row>46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4324350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180" name="Line 180"/>
        <xdr:cNvSpPr>
          <a:spLocks/>
        </xdr:cNvSpPr>
      </xdr:nvSpPr>
      <xdr:spPr>
        <a:xfrm>
          <a:off x="4324350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181" name="Line 181"/>
        <xdr:cNvSpPr>
          <a:spLocks/>
        </xdr:cNvSpPr>
      </xdr:nvSpPr>
      <xdr:spPr>
        <a:xfrm>
          <a:off x="4324350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182" name="Line 182"/>
        <xdr:cNvSpPr>
          <a:spLocks/>
        </xdr:cNvSpPr>
      </xdr:nvSpPr>
      <xdr:spPr>
        <a:xfrm>
          <a:off x="432435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133350</xdr:rowOff>
    </xdr:from>
    <xdr:to>
      <xdr:col>3</xdr:col>
      <xdr:colOff>0</xdr:colOff>
      <xdr:row>51</xdr:row>
      <xdr:rowOff>133350</xdr:rowOff>
    </xdr:to>
    <xdr:sp>
      <xdr:nvSpPr>
        <xdr:cNvPr id="183" name="Line 183"/>
        <xdr:cNvSpPr>
          <a:spLocks/>
        </xdr:cNvSpPr>
      </xdr:nvSpPr>
      <xdr:spPr>
        <a:xfrm>
          <a:off x="4324350" y="1165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142875</xdr:rowOff>
    </xdr:from>
    <xdr:to>
      <xdr:col>3</xdr:col>
      <xdr:colOff>0</xdr:colOff>
      <xdr:row>51</xdr:row>
      <xdr:rowOff>142875</xdr:rowOff>
    </xdr:to>
    <xdr:sp>
      <xdr:nvSpPr>
        <xdr:cNvPr id="184" name="Line 184"/>
        <xdr:cNvSpPr>
          <a:spLocks/>
        </xdr:cNvSpPr>
      </xdr:nvSpPr>
      <xdr:spPr>
        <a:xfrm>
          <a:off x="432435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85" name="Line 185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86" name="Line 186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0</xdr:colOff>
      <xdr:row>11</xdr:row>
      <xdr:rowOff>123825</xdr:rowOff>
    </xdr:to>
    <xdr:sp>
      <xdr:nvSpPr>
        <xdr:cNvPr id="187" name="Line 187"/>
        <xdr:cNvSpPr>
          <a:spLocks/>
        </xdr:cNvSpPr>
      </xdr:nvSpPr>
      <xdr:spPr>
        <a:xfrm>
          <a:off x="43243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188" name="Line 188"/>
        <xdr:cNvSpPr>
          <a:spLocks/>
        </xdr:cNvSpPr>
      </xdr:nvSpPr>
      <xdr:spPr>
        <a:xfrm>
          <a:off x="43243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89" name="Line 189"/>
        <xdr:cNvSpPr>
          <a:spLocks/>
        </xdr:cNvSpPr>
      </xdr:nvSpPr>
      <xdr:spPr>
        <a:xfrm>
          <a:off x="432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90" name="Line 190"/>
        <xdr:cNvSpPr>
          <a:spLocks/>
        </xdr:cNvSpPr>
      </xdr:nvSpPr>
      <xdr:spPr>
        <a:xfrm>
          <a:off x="432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191" name="Line 191"/>
        <xdr:cNvSpPr>
          <a:spLocks/>
        </xdr:cNvSpPr>
      </xdr:nvSpPr>
      <xdr:spPr>
        <a:xfrm>
          <a:off x="432435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92" name="Line 192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93" name="Line 193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3243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95" name="Line 195"/>
        <xdr:cNvSpPr>
          <a:spLocks/>
        </xdr:cNvSpPr>
      </xdr:nvSpPr>
      <xdr:spPr>
        <a:xfrm>
          <a:off x="43243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96" name="Line 196"/>
        <xdr:cNvSpPr>
          <a:spLocks/>
        </xdr:cNvSpPr>
      </xdr:nvSpPr>
      <xdr:spPr>
        <a:xfrm>
          <a:off x="4324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97" name="Line 197"/>
        <xdr:cNvSpPr>
          <a:spLocks/>
        </xdr:cNvSpPr>
      </xdr:nvSpPr>
      <xdr:spPr>
        <a:xfrm>
          <a:off x="43243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98" name="Line 198"/>
        <xdr:cNvSpPr>
          <a:spLocks/>
        </xdr:cNvSpPr>
      </xdr:nvSpPr>
      <xdr:spPr>
        <a:xfrm>
          <a:off x="432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99" name="Line 200"/>
        <xdr:cNvSpPr>
          <a:spLocks/>
        </xdr:cNvSpPr>
      </xdr:nvSpPr>
      <xdr:spPr>
        <a:xfrm>
          <a:off x="4324350" y="634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0" name="Line 201"/>
        <xdr:cNvSpPr>
          <a:spLocks/>
        </xdr:cNvSpPr>
      </xdr:nvSpPr>
      <xdr:spPr>
        <a:xfrm>
          <a:off x="4324350" y="634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201" name="Line 202"/>
        <xdr:cNvSpPr>
          <a:spLocks/>
        </xdr:cNvSpPr>
      </xdr:nvSpPr>
      <xdr:spPr>
        <a:xfrm>
          <a:off x="43243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202" name="Line 203"/>
        <xdr:cNvSpPr>
          <a:spLocks/>
        </xdr:cNvSpPr>
      </xdr:nvSpPr>
      <xdr:spPr>
        <a:xfrm>
          <a:off x="43243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203" name="Line 204"/>
        <xdr:cNvSpPr>
          <a:spLocks/>
        </xdr:cNvSpPr>
      </xdr:nvSpPr>
      <xdr:spPr>
        <a:xfrm>
          <a:off x="43243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204" name="Line 205"/>
        <xdr:cNvSpPr>
          <a:spLocks/>
        </xdr:cNvSpPr>
      </xdr:nvSpPr>
      <xdr:spPr>
        <a:xfrm>
          <a:off x="43243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05" name="Line 206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06" name="Line 207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07" name="Line 208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08" name="Line 209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09" name="Line 210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0" name="Line 211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1" name="Line 212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2" name="Line 213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3" name="Line 214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4" name="Line 215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5" name="Line 216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6" name="Line 217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7" name="Line 218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8" name="Line 219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9" name="Line 220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220" name="Line 221"/>
        <xdr:cNvSpPr>
          <a:spLocks/>
        </xdr:cNvSpPr>
      </xdr:nvSpPr>
      <xdr:spPr>
        <a:xfrm>
          <a:off x="43243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221" name="Line 222"/>
        <xdr:cNvSpPr>
          <a:spLocks/>
        </xdr:cNvSpPr>
      </xdr:nvSpPr>
      <xdr:spPr>
        <a:xfrm>
          <a:off x="43243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222" name="Line 223"/>
        <xdr:cNvSpPr>
          <a:spLocks/>
        </xdr:cNvSpPr>
      </xdr:nvSpPr>
      <xdr:spPr>
        <a:xfrm>
          <a:off x="43243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223" name="Line 224"/>
        <xdr:cNvSpPr>
          <a:spLocks/>
        </xdr:cNvSpPr>
      </xdr:nvSpPr>
      <xdr:spPr>
        <a:xfrm>
          <a:off x="43243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224" name="Line 225"/>
        <xdr:cNvSpPr>
          <a:spLocks/>
        </xdr:cNvSpPr>
      </xdr:nvSpPr>
      <xdr:spPr>
        <a:xfrm>
          <a:off x="43243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225" name="Line 226"/>
        <xdr:cNvSpPr>
          <a:spLocks/>
        </xdr:cNvSpPr>
      </xdr:nvSpPr>
      <xdr:spPr>
        <a:xfrm>
          <a:off x="43243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226" name="Line 227"/>
        <xdr:cNvSpPr>
          <a:spLocks/>
        </xdr:cNvSpPr>
      </xdr:nvSpPr>
      <xdr:spPr>
        <a:xfrm>
          <a:off x="432435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227" name="Line 228"/>
        <xdr:cNvSpPr>
          <a:spLocks/>
        </xdr:cNvSpPr>
      </xdr:nvSpPr>
      <xdr:spPr>
        <a:xfrm>
          <a:off x="432435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228" name="Line 229"/>
        <xdr:cNvSpPr>
          <a:spLocks/>
        </xdr:cNvSpPr>
      </xdr:nvSpPr>
      <xdr:spPr>
        <a:xfrm>
          <a:off x="432435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229" name="Line 230"/>
        <xdr:cNvSpPr>
          <a:spLocks/>
        </xdr:cNvSpPr>
      </xdr:nvSpPr>
      <xdr:spPr>
        <a:xfrm>
          <a:off x="432435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230" name="Line 231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231" name="Line 232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232" name="Line 233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233" name="Line 234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234" name="Line 235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235" name="Line 236"/>
        <xdr:cNvSpPr>
          <a:spLocks/>
        </xdr:cNvSpPr>
      </xdr:nvSpPr>
      <xdr:spPr>
        <a:xfrm>
          <a:off x="4324350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133350</xdr:rowOff>
    </xdr:from>
    <xdr:to>
      <xdr:col>3</xdr:col>
      <xdr:colOff>0</xdr:colOff>
      <xdr:row>43</xdr:row>
      <xdr:rowOff>133350</xdr:rowOff>
    </xdr:to>
    <xdr:sp>
      <xdr:nvSpPr>
        <xdr:cNvPr id="236" name="Line 237"/>
        <xdr:cNvSpPr>
          <a:spLocks/>
        </xdr:cNvSpPr>
      </xdr:nvSpPr>
      <xdr:spPr>
        <a:xfrm>
          <a:off x="432435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142875</xdr:rowOff>
    </xdr:from>
    <xdr:to>
      <xdr:col>3</xdr:col>
      <xdr:colOff>0</xdr:colOff>
      <xdr:row>43</xdr:row>
      <xdr:rowOff>142875</xdr:rowOff>
    </xdr:to>
    <xdr:sp>
      <xdr:nvSpPr>
        <xdr:cNvPr id="237" name="Line 238"/>
        <xdr:cNvSpPr>
          <a:spLocks/>
        </xdr:cNvSpPr>
      </xdr:nvSpPr>
      <xdr:spPr>
        <a:xfrm>
          <a:off x="432435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238" name="Line 239"/>
        <xdr:cNvSpPr>
          <a:spLocks/>
        </xdr:cNvSpPr>
      </xdr:nvSpPr>
      <xdr:spPr>
        <a:xfrm>
          <a:off x="432435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239" name="Line 240"/>
        <xdr:cNvSpPr>
          <a:spLocks/>
        </xdr:cNvSpPr>
      </xdr:nvSpPr>
      <xdr:spPr>
        <a:xfrm>
          <a:off x="432435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266700</xdr:rowOff>
    </xdr:from>
    <xdr:to>
      <xdr:col>3</xdr:col>
      <xdr:colOff>0</xdr:colOff>
      <xdr:row>34</xdr:row>
      <xdr:rowOff>266700</xdr:rowOff>
    </xdr:to>
    <xdr:sp>
      <xdr:nvSpPr>
        <xdr:cNvPr id="240" name="Line 241"/>
        <xdr:cNvSpPr>
          <a:spLocks/>
        </xdr:cNvSpPr>
      </xdr:nvSpPr>
      <xdr:spPr>
        <a:xfrm>
          <a:off x="432435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266700</xdr:rowOff>
    </xdr:from>
    <xdr:to>
      <xdr:col>3</xdr:col>
      <xdr:colOff>0</xdr:colOff>
      <xdr:row>34</xdr:row>
      <xdr:rowOff>266700</xdr:rowOff>
    </xdr:to>
    <xdr:sp>
      <xdr:nvSpPr>
        <xdr:cNvPr id="241" name="Line 242"/>
        <xdr:cNvSpPr>
          <a:spLocks/>
        </xdr:cNvSpPr>
      </xdr:nvSpPr>
      <xdr:spPr>
        <a:xfrm>
          <a:off x="432435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133350</xdr:rowOff>
    </xdr:from>
    <xdr:to>
      <xdr:col>3</xdr:col>
      <xdr:colOff>0</xdr:colOff>
      <xdr:row>50</xdr:row>
      <xdr:rowOff>133350</xdr:rowOff>
    </xdr:to>
    <xdr:sp>
      <xdr:nvSpPr>
        <xdr:cNvPr id="242" name="Line 243"/>
        <xdr:cNvSpPr>
          <a:spLocks/>
        </xdr:cNvSpPr>
      </xdr:nvSpPr>
      <xdr:spPr>
        <a:xfrm>
          <a:off x="4324350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142875</xdr:rowOff>
    </xdr:from>
    <xdr:to>
      <xdr:col>3</xdr:col>
      <xdr:colOff>0</xdr:colOff>
      <xdr:row>50</xdr:row>
      <xdr:rowOff>142875</xdr:rowOff>
    </xdr:to>
    <xdr:sp>
      <xdr:nvSpPr>
        <xdr:cNvPr id="243" name="Line 244"/>
        <xdr:cNvSpPr>
          <a:spLocks/>
        </xdr:cNvSpPr>
      </xdr:nvSpPr>
      <xdr:spPr>
        <a:xfrm>
          <a:off x="4324350" y="1147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44" name="Line 245"/>
        <xdr:cNvSpPr>
          <a:spLocks/>
        </xdr:cNvSpPr>
      </xdr:nvSpPr>
      <xdr:spPr>
        <a:xfrm>
          <a:off x="4324350" y="1152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45" name="Line 246"/>
        <xdr:cNvSpPr>
          <a:spLocks/>
        </xdr:cNvSpPr>
      </xdr:nvSpPr>
      <xdr:spPr>
        <a:xfrm>
          <a:off x="4324350" y="1152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228600</xdr:rowOff>
    </xdr:from>
    <xdr:to>
      <xdr:col>3</xdr:col>
      <xdr:colOff>0</xdr:colOff>
      <xdr:row>17</xdr:row>
      <xdr:rowOff>228600</xdr:rowOff>
    </xdr:to>
    <xdr:sp>
      <xdr:nvSpPr>
        <xdr:cNvPr id="246" name="Line 247"/>
        <xdr:cNvSpPr>
          <a:spLocks/>
        </xdr:cNvSpPr>
      </xdr:nvSpPr>
      <xdr:spPr>
        <a:xfrm>
          <a:off x="432435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190500</xdr:rowOff>
    </xdr:from>
    <xdr:to>
      <xdr:col>3</xdr:col>
      <xdr:colOff>0</xdr:colOff>
      <xdr:row>18</xdr:row>
      <xdr:rowOff>190500</xdr:rowOff>
    </xdr:to>
    <xdr:sp>
      <xdr:nvSpPr>
        <xdr:cNvPr id="247" name="Line 248"/>
        <xdr:cNvSpPr>
          <a:spLocks/>
        </xdr:cNvSpPr>
      </xdr:nvSpPr>
      <xdr:spPr>
        <a:xfrm>
          <a:off x="432435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190500</xdr:rowOff>
    </xdr:from>
    <xdr:to>
      <xdr:col>3</xdr:col>
      <xdr:colOff>0</xdr:colOff>
      <xdr:row>18</xdr:row>
      <xdr:rowOff>190500</xdr:rowOff>
    </xdr:to>
    <xdr:sp>
      <xdr:nvSpPr>
        <xdr:cNvPr id="248" name="Line 249"/>
        <xdr:cNvSpPr>
          <a:spLocks/>
        </xdr:cNvSpPr>
      </xdr:nvSpPr>
      <xdr:spPr>
        <a:xfrm>
          <a:off x="432435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49" name="Line 250"/>
        <xdr:cNvSpPr>
          <a:spLocks/>
        </xdr:cNvSpPr>
      </xdr:nvSpPr>
      <xdr:spPr>
        <a:xfrm>
          <a:off x="4324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50" name="Line 251"/>
        <xdr:cNvSpPr>
          <a:spLocks/>
        </xdr:cNvSpPr>
      </xdr:nvSpPr>
      <xdr:spPr>
        <a:xfrm>
          <a:off x="43243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51" name="Line 254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52" name="Line 255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53" name="Line 256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54" name="Line 257"/>
        <xdr:cNvSpPr>
          <a:spLocks/>
        </xdr:cNvSpPr>
      </xdr:nvSpPr>
      <xdr:spPr>
        <a:xfrm>
          <a:off x="432435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123825</xdr:rowOff>
    </xdr:from>
    <xdr:to>
      <xdr:col>3</xdr:col>
      <xdr:colOff>0</xdr:colOff>
      <xdr:row>67</xdr:row>
      <xdr:rowOff>123825</xdr:rowOff>
    </xdr:to>
    <xdr:sp>
      <xdr:nvSpPr>
        <xdr:cNvPr id="255" name="Line 258"/>
        <xdr:cNvSpPr>
          <a:spLocks/>
        </xdr:cNvSpPr>
      </xdr:nvSpPr>
      <xdr:spPr>
        <a:xfrm>
          <a:off x="4324350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256" name="Line 259"/>
        <xdr:cNvSpPr>
          <a:spLocks/>
        </xdr:cNvSpPr>
      </xdr:nvSpPr>
      <xdr:spPr>
        <a:xfrm>
          <a:off x="432435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257" name="Line 260"/>
        <xdr:cNvSpPr>
          <a:spLocks/>
        </xdr:cNvSpPr>
      </xdr:nvSpPr>
      <xdr:spPr>
        <a:xfrm>
          <a:off x="432435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258" name="Line 268"/>
        <xdr:cNvSpPr>
          <a:spLocks/>
        </xdr:cNvSpPr>
      </xdr:nvSpPr>
      <xdr:spPr>
        <a:xfrm>
          <a:off x="4324350" y="98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259" name="Line 269"/>
        <xdr:cNvSpPr>
          <a:spLocks/>
        </xdr:cNvSpPr>
      </xdr:nvSpPr>
      <xdr:spPr>
        <a:xfrm>
          <a:off x="4324350" y="98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260" name="Line 270"/>
        <xdr:cNvSpPr>
          <a:spLocks/>
        </xdr:cNvSpPr>
      </xdr:nvSpPr>
      <xdr:spPr>
        <a:xfrm>
          <a:off x="4324350" y="98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261" name="Line 271"/>
        <xdr:cNvSpPr>
          <a:spLocks/>
        </xdr:cNvSpPr>
      </xdr:nvSpPr>
      <xdr:spPr>
        <a:xfrm>
          <a:off x="4324350" y="98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53">
      <selection activeCell="A4" sqref="A4:H4"/>
    </sheetView>
  </sheetViews>
  <sheetFormatPr defaultColWidth="9.00390625" defaultRowHeight="12.75"/>
  <cols>
    <col min="1" max="1" width="5.625" style="85" customWidth="1"/>
    <col min="2" max="2" width="8.875" style="86" customWidth="1"/>
    <col min="3" max="3" width="42.25390625" style="87" customWidth="1"/>
    <col min="4" max="4" width="16.00390625" style="81" customWidth="1"/>
    <col min="5" max="6" width="15.375" style="88" customWidth="1"/>
    <col min="7" max="7" width="12.75390625" style="83" customWidth="1"/>
    <col min="8" max="8" width="15.375" style="84" customWidth="1"/>
    <col min="9" max="16384" width="9.125" style="1" customWidth="1"/>
  </cols>
  <sheetData>
    <row r="1" spans="1:8" ht="16.5">
      <c r="A1" s="25"/>
      <c r="B1" s="25"/>
      <c r="C1" s="26"/>
      <c r="D1" s="12"/>
      <c r="E1" s="27"/>
      <c r="F1" s="27"/>
      <c r="G1" s="28"/>
      <c r="H1" s="7" t="s">
        <v>55</v>
      </c>
    </row>
    <row r="2" spans="1:8" ht="11.25" customHeight="1">
      <c r="A2" s="25"/>
      <c r="B2" s="25"/>
      <c r="C2" s="26"/>
      <c r="D2" s="13"/>
      <c r="E2" s="27"/>
      <c r="F2" s="27"/>
      <c r="G2" s="29"/>
      <c r="H2" s="30"/>
    </row>
    <row r="3" spans="1:8" ht="18" customHeight="1">
      <c r="A3" s="11" t="s">
        <v>131</v>
      </c>
      <c r="B3" s="11"/>
      <c r="C3" s="11"/>
      <c r="D3" s="11"/>
      <c r="E3" s="11"/>
      <c r="F3" s="11"/>
      <c r="G3" s="11"/>
      <c r="H3" s="11"/>
    </row>
    <row r="4" spans="1:8" ht="18" customHeight="1">
      <c r="A4" s="11" t="s">
        <v>144</v>
      </c>
      <c r="B4" s="11"/>
      <c r="C4" s="11"/>
      <c r="D4" s="11"/>
      <c r="E4" s="11"/>
      <c r="F4" s="11"/>
      <c r="G4" s="11"/>
      <c r="H4" s="11"/>
    </row>
    <row r="5" spans="1:8" ht="15.75" customHeight="1">
      <c r="A5" s="31"/>
      <c r="B5" s="32"/>
      <c r="C5" s="33"/>
      <c r="D5" s="14"/>
      <c r="E5" s="34"/>
      <c r="F5" s="34"/>
      <c r="G5" s="35"/>
      <c r="H5" s="36"/>
    </row>
    <row r="6" spans="1:8" s="2" customFormat="1" ht="18" customHeight="1">
      <c r="A6" s="37" t="s">
        <v>0</v>
      </c>
      <c r="B6" s="37" t="s">
        <v>1</v>
      </c>
      <c r="C6" s="38" t="s">
        <v>2</v>
      </c>
      <c r="D6" s="15" t="s">
        <v>130</v>
      </c>
      <c r="E6" s="15" t="s">
        <v>137</v>
      </c>
      <c r="F6" s="15" t="s">
        <v>56</v>
      </c>
      <c r="G6" s="38" t="s">
        <v>60</v>
      </c>
      <c r="H6" s="39" t="s">
        <v>106</v>
      </c>
    </row>
    <row r="7" spans="1:8" s="3" customFormat="1" ht="10.5" customHeight="1">
      <c r="A7" s="40"/>
      <c r="B7" s="40"/>
      <c r="C7" s="40"/>
      <c r="D7" s="16"/>
      <c r="E7" s="41"/>
      <c r="F7" s="41"/>
      <c r="G7" s="38"/>
      <c r="H7" s="42"/>
    </row>
    <row r="8" spans="1:8" s="4" customFormat="1" ht="13.5" customHeight="1">
      <c r="A8" s="43" t="s">
        <v>57</v>
      </c>
      <c r="B8" s="43" t="s">
        <v>58</v>
      </c>
      <c r="C8" s="44">
        <v>3</v>
      </c>
      <c r="D8" s="17">
        <v>4</v>
      </c>
      <c r="E8" s="45">
        <v>5</v>
      </c>
      <c r="F8" s="45">
        <v>6</v>
      </c>
      <c r="G8" s="17">
        <v>7</v>
      </c>
      <c r="H8" s="46">
        <v>8</v>
      </c>
    </row>
    <row r="9" spans="1:8" s="5" customFormat="1" ht="18" customHeight="1">
      <c r="A9" s="47" t="s">
        <v>11</v>
      </c>
      <c r="B9" s="47"/>
      <c r="C9" s="48" t="s">
        <v>12</v>
      </c>
      <c r="D9" s="18">
        <f>SUM(D10)</f>
        <v>7000</v>
      </c>
      <c r="E9" s="18">
        <f>SUM(E10)</f>
        <v>7000</v>
      </c>
      <c r="F9" s="18">
        <f>SUM(F10)</f>
        <v>0</v>
      </c>
      <c r="G9" s="49">
        <f>ROUND(F9/E9*100,2)</f>
        <v>0</v>
      </c>
      <c r="H9" s="49">
        <f>ROUND(F9/$F$80*100,3)</f>
        <v>0</v>
      </c>
    </row>
    <row r="10" spans="1:8" s="5" customFormat="1" ht="27" customHeight="1">
      <c r="A10" s="50"/>
      <c r="B10" s="47" t="s">
        <v>13</v>
      </c>
      <c r="C10" s="51" t="s">
        <v>14</v>
      </c>
      <c r="D10" s="19">
        <v>7000</v>
      </c>
      <c r="E10" s="19">
        <v>7000</v>
      </c>
      <c r="F10" s="19">
        <v>0</v>
      </c>
      <c r="G10" s="52">
        <f aca="true" t="shared" si="0" ref="G10:G37">ROUND(F10/E10*100,2)</f>
        <v>0</v>
      </c>
      <c r="H10" s="52">
        <f>ROUND(F10/$F$80*100,2)</f>
        <v>0</v>
      </c>
    </row>
    <row r="11" spans="1:8" s="5" customFormat="1" ht="18" customHeight="1">
      <c r="A11" s="47" t="s">
        <v>15</v>
      </c>
      <c r="B11" s="47"/>
      <c r="C11" s="48" t="s">
        <v>3</v>
      </c>
      <c r="D11" s="18">
        <f>SUM(D12)</f>
        <v>573000</v>
      </c>
      <c r="E11" s="18">
        <f>SUM(E12)</f>
        <v>573000</v>
      </c>
      <c r="F11" s="18">
        <f>SUM(F12)</f>
        <v>273702.66</v>
      </c>
      <c r="G11" s="49">
        <f t="shared" si="0"/>
        <v>47.77</v>
      </c>
      <c r="H11" s="49">
        <f>ROUND(F11/$F$80*100,2)</f>
        <v>0.5</v>
      </c>
    </row>
    <row r="12" spans="1:8" s="5" customFormat="1" ht="15" customHeight="1">
      <c r="A12" s="50"/>
      <c r="B12" s="47" t="s">
        <v>62</v>
      </c>
      <c r="C12" s="51" t="s">
        <v>63</v>
      </c>
      <c r="D12" s="19">
        <v>573000</v>
      </c>
      <c r="E12" s="19">
        <v>573000</v>
      </c>
      <c r="F12" s="19">
        <v>273702.66</v>
      </c>
      <c r="G12" s="52">
        <f t="shared" si="0"/>
        <v>47.77</v>
      </c>
      <c r="H12" s="52">
        <f>ROUND(F12/$F$80*100,3)</f>
        <v>0.503</v>
      </c>
    </row>
    <row r="13" spans="1:8" s="5" customFormat="1" ht="18" customHeight="1">
      <c r="A13" s="50" t="s">
        <v>145</v>
      </c>
      <c r="B13" s="47"/>
      <c r="C13" s="48" t="s">
        <v>149</v>
      </c>
      <c r="D13" s="18">
        <f>SUM(D14)</f>
        <v>10000</v>
      </c>
      <c r="E13" s="18">
        <f>SUM(E14)</f>
        <v>10000</v>
      </c>
      <c r="F13" s="18">
        <f>SUM(F14)</f>
        <v>11730.93</v>
      </c>
      <c r="G13" s="49">
        <f t="shared" si="0"/>
        <v>117.31</v>
      </c>
      <c r="H13" s="49">
        <f>ROUND(F13/$F$80*100,3)</f>
        <v>0.022</v>
      </c>
    </row>
    <row r="14" spans="1:8" s="5" customFormat="1" ht="15" customHeight="1">
      <c r="A14" s="50"/>
      <c r="B14" s="47" t="s">
        <v>146</v>
      </c>
      <c r="C14" s="51" t="s">
        <v>148</v>
      </c>
      <c r="D14" s="19">
        <v>10000</v>
      </c>
      <c r="E14" s="19">
        <v>10000</v>
      </c>
      <c r="F14" s="19">
        <v>11730.93</v>
      </c>
      <c r="G14" s="52">
        <f t="shared" si="0"/>
        <v>117.31</v>
      </c>
      <c r="H14" s="52">
        <f>ROUND(F14/$F$80*100,3)</f>
        <v>0.022</v>
      </c>
    </row>
    <row r="15" spans="1:8" s="5" customFormat="1" ht="18" customHeight="1">
      <c r="A15" s="50" t="s">
        <v>16</v>
      </c>
      <c r="B15" s="47"/>
      <c r="C15" s="48" t="s">
        <v>17</v>
      </c>
      <c r="D15" s="18">
        <f>SUM(D16:D17)</f>
        <v>17664983</v>
      </c>
      <c r="E15" s="18">
        <f>SUM(E16:E17)</f>
        <v>15620535</v>
      </c>
      <c r="F15" s="18">
        <f>SUM(F16:F17)</f>
        <v>2820537.89</v>
      </c>
      <c r="G15" s="49">
        <f t="shared" si="0"/>
        <v>18.06</v>
      </c>
      <c r="H15" s="49">
        <f>ROUND(F15/$F$80*100,2)</f>
        <v>5.18</v>
      </c>
    </row>
    <row r="16" spans="1:8" s="5" customFormat="1" ht="15" customHeight="1">
      <c r="A16" s="50"/>
      <c r="B16" s="53" t="s">
        <v>18</v>
      </c>
      <c r="C16" s="51" t="s">
        <v>19</v>
      </c>
      <c r="D16" s="19">
        <f>191040+8750446</f>
        <v>8941486</v>
      </c>
      <c r="E16" s="19">
        <v>10121843</v>
      </c>
      <c r="F16" s="19">
        <v>2820537.89</v>
      </c>
      <c r="G16" s="52">
        <f t="shared" si="0"/>
        <v>27.87</v>
      </c>
      <c r="H16" s="52">
        <f>ROUND(F16/$F$80*100,2)</f>
        <v>5.18</v>
      </c>
    </row>
    <row r="17" spans="1:8" s="5" customFormat="1" ht="15" customHeight="1">
      <c r="A17" s="54"/>
      <c r="B17" s="53" t="s">
        <v>138</v>
      </c>
      <c r="C17" s="51" t="s">
        <v>141</v>
      </c>
      <c r="D17" s="19">
        <v>8723497</v>
      </c>
      <c r="E17" s="19">
        <v>5498692</v>
      </c>
      <c r="F17" s="19">
        <v>0</v>
      </c>
      <c r="G17" s="52">
        <f t="shared" si="0"/>
        <v>0</v>
      </c>
      <c r="H17" s="52">
        <f>ROUND(F17/$F$80*100,2)</f>
        <v>0</v>
      </c>
    </row>
    <row r="18" spans="1:8" s="5" customFormat="1" ht="18" customHeight="1" hidden="1">
      <c r="A18" s="54" t="s">
        <v>83</v>
      </c>
      <c r="B18" s="47"/>
      <c r="C18" s="48" t="s">
        <v>84</v>
      </c>
      <c r="D18" s="18">
        <f>SUM(D19)</f>
        <v>0</v>
      </c>
      <c r="E18" s="18">
        <f>SUM(E19)</f>
        <v>0</v>
      </c>
      <c r="F18" s="18">
        <f>SUM(F19)</f>
        <v>0</v>
      </c>
      <c r="G18" s="49" t="e">
        <f t="shared" si="0"/>
        <v>#DIV/0!</v>
      </c>
      <c r="H18" s="49">
        <f>ROUND(F18/$F$80*100,2)</f>
        <v>0</v>
      </c>
    </row>
    <row r="19" spans="1:8" s="5" customFormat="1" ht="15" customHeight="1" hidden="1">
      <c r="A19" s="50"/>
      <c r="B19" s="53" t="s">
        <v>85</v>
      </c>
      <c r="C19" s="51" t="s">
        <v>86</v>
      </c>
      <c r="D19" s="19">
        <v>0</v>
      </c>
      <c r="E19" s="19">
        <v>0</v>
      </c>
      <c r="F19" s="19">
        <v>0</v>
      </c>
      <c r="G19" s="52" t="e">
        <f t="shared" si="0"/>
        <v>#DIV/0!</v>
      </c>
      <c r="H19" s="52">
        <f>ROUND(F19/$F$80*100,3)</f>
        <v>0</v>
      </c>
    </row>
    <row r="20" spans="1:8" s="5" customFormat="1" ht="18" customHeight="1">
      <c r="A20" s="50" t="s">
        <v>20</v>
      </c>
      <c r="B20" s="47"/>
      <c r="C20" s="48" t="s">
        <v>21</v>
      </c>
      <c r="D20" s="18">
        <f>SUM(D21)</f>
        <v>291846</v>
      </c>
      <c r="E20" s="18">
        <f>SUM(E21)</f>
        <v>286846</v>
      </c>
      <c r="F20" s="18">
        <f>SUM(F21)</f>
        <v>136041.26</v>
      </c>
      <c r="G20" s="49">
        <f t="shared" si="0"/>
        <v>47.43</v>
      </c>
      <c r="H20" s="49">
        <f>ROUND(F20/$F$80*100,2)</f>
        <v>0.25</v>
      </c>
    </row>
    <row r="21" spans="1:8" s="5" customFormat="1" ht="15" customHeight="1">
      <c r="A21" s="50"/>
      <c r="B21" s="50" t="s">
        <v>22</v>
      </c>
      <c r="C21" s="51" t="s">
        <v>23</v>
      </c>
      <c r="D21" s="19">
        <f>233866+57980</f>
        <v>291846</v>
      </c>
      <c r="E21" s="19">
        <v>286846</v>
      </c>
      <c r="F21" s="19">
        <v>136041.26</v>
      </c>
      <c r="G21" s="52">
        <f t="shared" si="0"/>
        <v>47.43</v>
      </c>
      <c r="H21" s="52">
        <f>ROUND(F21/$F$80*100,3)</f>
        <v>0.25</v>
      </c>
    </row>
    <row r="22" spans="1:8" s="5" customFormat="1" ht="18" customHeight="1">
      <c r="A22" s="50" t="s">
        <v>24</v>
      </c>
      <c r="B22" s="47"/>
      <c r="C22" s="48" t="s">
        <v>25</v>
      </c>
      <c r="D22" s="18">
        <f>SUM(D23,D24,D25)</f>
        <v>827615</v>
      </c>
      <c r="E22" s="18">
        <f>SUM(E25,E24,E23)</f>
        <v>829115</v>
      </c>
      <c r="F22" s="18">
        <f>SUM(F25,F24,F23)</f>
        <v>503968.04</v>
      </c>
      <c r="G22" s="49">
        <f t="shared" si="0"/>
        <v>60.78</v>
      </c>
      <c r="H22" s="49">
        <f>ROUND(F22/$F$80*100,2)</f>
        <v>0.93</v>
      </c>
    </row>
    <row r="23" spans="1:9" s="5" customFormat="1" ht="15" customHeight="1">
      <c r="A23" s="50"/>
      <c r="B23" s="55" t="s">
        <v>26</v>
      </c>
      <c r="C23" s="51" t="s">
        <v>110</v>
      </c>
      <c r="D23" s="19">
        <v>76000</v>
      </c>
      <c r="E23" s="19">
        <v>76000</v>
      </c>
      <c r="F23" s="19">
        <v>38000</v>
      </c>
      <c r="G23" s="52">
        <f t="shared" si="0"/>
        <v>50</v>
      </c>
      <c r="H23" s="52">
        <f>ROUND(F23/$F$80*100,3)</f>
        <v>0.07</v>
      </c>
      <c r="I23" s="6"/>
    </row>
    <row r="24" spans="1:8" s="5" customFormat="1" ht="15" customHeight="1">
      <c r="A24" s="56"/>
      <c r="B24" s="57" t="s">
        <v>27</v>
      </c>
      <c r="C24" s="58" t="s">
        <v>4</v>
      </c>
      <c r="D24" s="20">
        <v>437500</v>
      </c>
      <c r="E24" s="20">
        <v>435000</v>
      </c>
      <c r="F24" s="20">
        <v>290974.41</v>
      </c>
      <c r="G24" s="59">
        <f t="shared" si="0"/>
        <v>66.89</v>
      </c>
      <c r="H24" s="52">
        <f>ROUND(F24/$F$80*100,3)</f>
        <v>0.535</v>
      </c>
    </row>
    <row r="25" spans="1:9" s="5" customFormat="1" ht="15" customHeight="1">
      <c r="A25" s="56"/>
      <c r="B25" s="53" t="s">
        <v>53</v>
      </c>
      <c r="C25" s="51" t="s">
        <v>111</v>
      </c>
      <c r="D25" s="19">
        <v>314115</v>
      </c>
      <c r="E25" s="19">
        <v>318115</v>
      </c>
      <c r="F25" s="19">
        <v>174993.63</v>
      </c>
      <c r="G25" s="52">
        <f t="shared" si="0"/>
        <v>55.01</v>
      </c>
      <c r="H25" s="52">
        <f>ROUND(F25/$F$80*100,3)</f>
        <v>0.322</v>
      </c>
      <c r="I25" s="6"/>
    </row>
    <row r="26" spans="1:8" s="5" customFormat="1" ht="18" customHeight="1">
      <c r="A26" s="47" t="s">
        <v>28</v>
      </c>
      <c r="B26" s="47"/>
      <c r="C26" s="48" t="s">
        <v>29</v>
      </c>
      <c r="D26" s="18">
        <f>SUM(D27:D31)</f>
        <v>730581</v>
      </c>
      <c r="E26" s="18">
        <f>SUM(E27:E31)</f>
        <v>730581</v>
      </c>
      <c r="F26" s="18">
        <f>SUM(F27:F31)</f>
        <v>603218.99</v>
      </c>
      <c r="G26" s="49">
        <f t="shared" si="0"/>
        <v>82.57</v>
      </c>
      <c r="H26" s="49">
        <f>ROUND(F26/$F$80*100,2)</f>
        <v>1.11</v>
      </c>
    </row>
    <row r="27" spans="1:8" s="5" customFormat="1" ht="15" customHeight="1">
      <c r="A27" s="50"/>
      <c r="B27" s="55" t="s">
        <v>30</v>
      </c>
      <c r="C27" s="51" t="s">
        <v>112</v>
      </c>
      <c r="D27" s="19">
        <v>218712</v>
      </c>
      <c r="E27" s="19">
        <v>218712</v>
      </c>
      <c r="F27" s="19">
        <v>114335</v>
      </c>
      <c r="G27" s="52">
        <f t="shared" si="0"/>
        <v>52.28</v>
      </c>
      <c r="H27" s="52">
        <f aca="true" t="shared" si="1" ref="H26:H31">ROUND(F27/$F$80*100,3)</f>
        <v>0.21</v>
      </c>
    </row>
    <row r="28" spans="1:8" s="5" customFormat="1" ht="15" customHeight="1">
      <c r="A28" s="56"/>
      <c r="B28" s="47" t="s">
        <v>31</v>
      </c>
      <c r="C28" s="58" t="s">
        <v>113</v>
      </c>
      <c r="D28" s="20">
        <v>478269</v>
      </c>
      <c r="E28" s="20">
        <v>478269</v>
      </c>
      <c r="F28" s="20">
        <v>455283.99</v>
      </c>
      <c r="G28" s="52">
        <f t="shared" si="0"/>
        <v>95.19</v>
      </c>
      <c r="H28" s="52">
        <f t="shared" si="1"/>
        <v>0.837</v>
      </c>
    </row>
    <row r="29" spans="1:10" s="5" customFormat="1" ht="15" customHeight="1">
      <c r="A29" s="56"/>
      <c r="B29" s="47" t="s">
        <v>32</v>
      </c>
      <c r="C29" s="58" t="s">
        <v>114</v>
      </c>
      <c r="D29" s="20">
        <v>24000</v>
      </c>
      <c r="E29" s="20">
        <v>24000</v>
      </c>
      <c r="F29" s="20">
        <v>24000</v>
      </c>
      <c r="G29" s="59">
        <f t="shared" si="0"/>
        <v>100</v>
      </c>
      <c r="H29" s="52">
        <f t="shared" si="1"/>
        <v>0.044</v>
      </c>
      <c r="I29" s="6"/>
      <c r="J29" s="6"/>
    </row>
    <row r="30" spans="1:10" s="5" customFormat="1" ht="15" customHeight="1" hidden="1">
      <c r="A30" s="56"/>
      <c r="B30" s="53" t="s">
        <v>139</v>
      </c>
      <c r="C30" s="51" t="s">
        <v>142</v>
      </c>
      <c r="D30" s="20">
        <v>0</v>
      </c>
      <c r="E30" s="20">
        <v>0</v>
      </c>
      <c r="F30" s="20">
        <v>0</v>
      </c>
      <c r="G30" s="59" t="e">
        <f t="shared" si="0"/>
        <v>#DIV/0!</v>
      </c>
      <c r="H30" s="52">
        <f t="shared" si="1"/>
        <v>0</v>
      </c>
      <c r="I30" s="6"/>
      <c r="J30" s="6"/>
    </row>
    <row r="31" spans="1:8" s="5" customFormat="1" ht="15" customHeight="1">
      <c r="A31" s="56"/>
      <c r="B31" s="53" t="s">
        <v>87</v>
      </c>
      <c r="C31" s="58" t="s">
        <v>88</v>
      </c>
      <c r="D31" s="20">
        <v>9600</v>
      </c>
      <c r="E31" s="20">
        <v>9600</v>
      </c>
      <c r="F31" s="20">
        <v>9600</v>
      </c>
      <c r="G31" s="52">
        <f t="shared" si="0"/>
        <v>100</v>
      </c>
      <c r="H31" s="52">
        <f t="shared" si="1"/>
        <v>0.018</v>
      </c>
    </row>
    <row r="32" spans="1:8" s="5" customFormat="1" ht="30" customHeight="1">
      <c r="A32" s="47" t="s">
        <v>33</v>
      </c>
      <c r="B32" s="47"/>
      <c r="C32" s="48" t="s">
        <v>115</v>
      </c>
      <c r="D32" s="18">
        <f>SUM(D33)</f>
        <v>3482800</v>
      </c>
      <c r="E32" s="18">
        <f>SUM(E33)</f>
        <v>3590800</v>
      </c>
      <c r="F32" s="18">
        <f>SUM(F33)</f>
        <v>2230489.14</v>
      </c>
      <c r="G32" s="49">
        <f t="shared" si="0"/>
        <v>62.12</v>
      </c>
      <c r="H32" s="49">
        <f aca="true" t="shared" si="2" ref="H32:H44">ROUND(F32/$F$80*100,2)</f>
        <v>4.1</v>
      </c>
    </row>
    <row r="33" spans="1:8" s="5" customFormat="1" ht="15" customHeight="1">
      <c r="A33" s="47"/>
      <c r="B33" s="55" t="s">
        <v>34</v>
      </c>
      <c r="C33" s="51" t="s">
        <v>116</v>
      </c>
      <c r="D33" s="19">
        <v>3482800</v>
      </c>
      <c r="E33" s="19">
        <v>3590800</v>
      </c>
      <c r="F33" s="19">
        <v>2230489.14</v>
      </c>
      <c r="G33" s="52">
        <f t="shared" si="0"/>
        <v>62.12</v>
      </c>
      <c r="H33" s="52">
        <f t="shared" si="2"/>
        <v>4.1</v>
      </c>
    </row>
    <row r="34" spans="1:8" s="5" customFormat="1" ht="56.25" customHeight="1">
      <c r="A34" s="50" t="s">
        <v>35</v>
      </c>
      <c r="B34" s="47"/>
      <c r="C34" s="60" t="s">
        <v>101</v>
      </c>
      <c r="D34" s="18">
        <f>SUM(D35,D36)</f>
        <v>13358025</v>
      </c>
      <c r="E34" s="18">
        <f>SUM(E35,E36)</f>
        <v>13358025</v>
      </c>
      <c r="F34" s="18">
        <f>SUM(F35,F36)</f>
        <v>6185049.46</v>
      </c>
      <c r="G34" s="49">
        <f t="shared" si="0"/>
        <v>46.3</v>
      </c>
      <c r="H34" s="49">
        <f t="shared" si="2"/>
        <v>11.37</v>
      </c>
    </row>
    <row r="35" spans="1:9" s="5" customFormat="1" ht="39.75" customHeight="1">
      <c r="A35" s="50"/>
      <c r="B35" s="55" t="s">
        <v>80</v>
      </c>
      <c r="C35" s="51" t="s">
        <v>82</v>
      </c>
      <c r="D35" s="19">
        <v>1700000</v>
      </c>
      <c r="E35" s="19">
        <v>1700000</v>
      </c>
      <c r="F35" s="19">
        <v>954257.14</v>
      </c>
      <c r="G35" s="52">
        <f t="shared" si="0"/>
        <v>56.13</v>
      </c>
      <c r="H35" s="52">
        <f t="shared" si="2"/>
        <v>1.75</v>
      </c>
      <c r="I35" s="6"/>
    </row>
    <row r="36" spans="1:9" s="5" customFormat="1" ht="27" customHeight="1">
      <c r="A36" s="61"/>
      <c r="B36" s="57" t="s">
        <v>36</v>
      </c>
      <c r="C36" s="58" t="s">
        <v>7</v>
      </c>
      <c r="D36" s="20">
        <v>11658025</v>
      </c>
      <c r="E36" s="20">
        <v>11658025</v>
      </c>
      <c r="F36" s="20">
        <v>5230792.32</v>
      </c>
      <c r="G36" s="59">
        <f t="shared" si="0"/>
        <v>44.87</v>
      </c>
      <c r="H36" s="59">
        <f t="shared" si="2"/>
        <v>9.61</v>
      </c>
      <c r="I36" s="6"/>
    </row>
    <row r="37" spans="1:8" s="5" customFormat="1" ht="18" customHeight="1">
      <c r="A37" s="54" t="s">
        <v>37</v>
      </c>
      <c r="B37" s="47"/>
      <c r="C37" s="48" t="s">
        <v>8</v>
      </c>
      <c r="D37" s="18">
        <f>SUM(D38:D42)</f>
        <v>50984109</v>
      </c>
      <c r="E37" s="18">
        <f>SUM(E38:E42)</f>
        <v>51668518</v>
      </c>
      <c r="F37" s="18">
        <f>SUM(F38:F42)</f>
        <v>31066028.43</v>
      </c>
      <c r="G37" s="49">
        <f t="shared" si="0"/>
        <v>60.13</v>
      </c>
      <c r="H37" s="49">
        <f t="shared" si="2"/>
        <v>57.1</v>
      </c>
    </row>
    <row r="38" spans="1:8" s="5" customFormat="1" ht="25.5" customHeight="1">
      <c r="A38" s="50"/>
      <c r="B38" s="55" t="s">
        <v>38</v>
      </c>
      <c r="C38" s="51" t="s">
        <v>9</v>
      </c>
      <c r="D38" s="19">
        <v>43168582</v>
      </c>
      <c r="E38" s="19">
        <v>43521091</v>
      </c>
      <c r="F38" s="19">
        <v>26782208</v>
      </c>
      <c r="G38" s="52">
        <f aca="true" t="shared" si="3" ref="G38:G61">ROUND(F38/E38*100,2)</f>
        <v>61.54</v>
      </c>
      <c r="H38" s="52">
        <f t="shared" si="2"/>
        <v>49.23</v>
      </c>
    </row>
    <row r="39" spans="1:9" s="5" customFormat="1" ht="25.5" customHeight="1">
      <c r="A39" s="62"/>
      <c r="B39" s="55" t="s">
        <v>147</v>
      </c>
      <c r="C39" s="51" t="s">
        <v>40</v>
      </c>
      <c r="D39" s="19">
        <v>0</v>
      </c>
      <c r="E39" s="19">
        <v>331900</v>
      </c>
      <c r="F39" s="19">
        <v>331900</v>
      </c>
      <c r="G39" s="52">
        <f t="shared" si="3"/>
        <v>100</v>
      </c>
      <c r="H39" s="52">
        <f t="shared" si="2"/>
        <v>0.61</v>
      </c>
      <c r="I39" s="6"/>
    </row>
    <row r="40" spans="1:9" s="5" customFormat="1" ht="27" customHeight="1">
      <c r="A40" s="63"/>
      <c r="B40" s="55" t="s">
        <v>39</v>
      </c>
      <c r="C40" s="51" t="s">
        <v>40</v>
      </c>
      <c r="D40" s="19">
        <v>5444709</v>
      </c>
      <c r="E40" s="19">
        <v>5444709</v>
      </c>
      <c r="F40" s="19">
        <v>2722356</v>
      </c>
      <c r="G40" s="52">
        <f t="shared" si="3"/>
        <v>50</v>
      </c>
      <c r="H40" s="52">
        <f t="shared" si="2"/>
        <v>5</v>
      </c>
      <c r="I40" s="6"/>
    </row>
    <row r="41" spans="1:9" s="5" customFormat="1" ht="15" customHeight="1">
      <c r="A41" s="56"/>
      <c r="B41" s="55" t="s">
        <v>41</v>
      </c>
      <c r="C41" s="51" t="s">
        <v>42</v>
      </c>
      <c r="D41" s="19">
        <v>150000</v>
      </c>
      <c r="E41" s="19">
        <v>150000</v>
      </c>
      <c r="F41" s="19">
        <v>119156.43</v>
      </c>
      <c r="G41" s="52">
        <f t="shared" si="3"/>
        <v>79.44</v>
      </c>
      <c r="H41" s="52">
        <f t="shared" si="2"/>
        <v>0.22</v>
      </c>
      <c r="I41" s="6"/>
    </row>
    <row r="42" spans="1:8" s="5" customFormat="1" ht="25.5" customHeight="1">
      <c r="A42" s="63"/>
      <c r="B42" s="55" t="s">
        <v>65</v>
      </c>
      <c r="C42" s="51" t="s">
        <v>71</v>
      </c>
      <c r="D42" s="21">
        <v>2220818</v>
      </c>
      <c r="E42" s="19">
        <v>2220818</v>
      </c>
      <c r="F42" s="21">
        <v>1110408</v>
      </c>
      <c r="G42" s="52">
        <f t="shared" si="3"/>
        <v>50</v>
      </c>
      <c r="H42" s="52">
        <f t="shared" si="2"/>
        <v>2.04</v>
      </c>
    </row>
    <row r="43" spans="1:9" s="5" customFormat="1" ht="18" customHeight="1">
      <c r="A43" s="47" t="s">
        <v>43</v>
      </c>
      <c r="B43" s="47"/>
      <c r="C43" s="48" t="s">
        <v>5</v>
      </c>
      <c r="D43" s="18">
        <f>SUM(D44:D52)</f>
        <v>2227994</v>
      </c>
      <c r="E43" s="18">
        <f>SUM(E44:E52)</f>
        <v>3309745</v>
      </c>
      <c r="F43" s="18">
        <f>SUM(F44:F52)</f>
        <v>1378103.2000000002</v>
      </c>
      <c r="G43" s="49">
        <f t="shared" si="3"/>
        <v>41.64</v>
      </c>
      <c r="H43" s="49">
        <f>ROUND(F43/$F$80*100,3)</f>
        <v>2.533</v>
      </c>
      <c r="I43" s="6"/>
    </row>
    <row r="44" spans="1:8" s="5" customFormat="1" ht="15" customHeight="1">
      <c r="A44" s="62"/>
      <c r="B44" s="47" t="s">
        <v>79</v>
      </c>
      <c r="C44" s="51" t="s">
        <v>95</v>
      </c>
      <c r="D44" s="19">
        <v>10250</v>
      </c>
      <c r="E44" s="19">
        <v>10250</v>
      </c>
      <c r="F44" s="19">
        <v>5384.28</v>
      </c>
      <c r="G44" s="52">
        <f t="shared" si="3"/>
        <v>52.53</v>
      </c>
      <c r="H44" s="52">
        <f t="shared" si="2"/>
        <v>0.01</v>
      </c>
    </row>
    <row r="45" spans="1:8" s="5" customFormat="1" ht="15" customHeight="1">
      <c r="A45" s="62"/>
      <c r="B45" s="47" t="s">
        <v>132</v>
      </c>
      <c r="C45" s="51" t="s">
        <v>134</v>
      </c>
      <c r="D45" s="19">
        <v>30400</v>
      </c>
      <c r="E45" s="19">
        <v>36600</v>
      </c>
      <c r="F45" s="19">
        <v>40134.26</v>
      </c>
      <c r="G45" s="52">
        <f t="shared" si="3"/>
        <v>109.66</v>
      </c>
      <c r="H45" s="52">
        <f aca="true" t="shared" si="4" ref="H45:H54">ROUND(F45/$F$80*100,2)</f>
        <v>0.07</v>
      </c>
    </row>
    <row r="46" spans="1:8" s="5" customFormat="1" ht="15" customHeight="1">
      <c r="A46" s="64"/>
      <c r="B46" s="47" t="s">
        <v>44</v>
      </c>
      <c r="C46" s="51" t="s">
        <v>117</v>
      </c>
      <c r="D46" s="19">
        <v>94770</v>
      </c>
      <c r="E46" s="19">
        <v>193811</v>
      </c>
      <c r="F46" s="19">
        <v>161327.28</v>
      </c>
      <c r="G46" s="52">
        <f t="shared" si="3"/>
        <v>83.24</v>
      </c>
      <c r="H46" s="52">
        <f t="shared" si="4"/>
        <v>0.3</v>
      </c>
    </row>
    <row r="47" spans="1:9" s="5" customFormat="1" ht="15" customHeight="1">
      <c r="A47" s="63"/>
      <c r="B47" s="47" t="s">
        <v>59</v>
      </c>
      <c r="C47" s="51" t="s">
        <v>61</v>
      </c>
      <c r="D47" s="19">
        <v>842833</v>
      </c>
      <c r="E47" s="19">
        <v>1076013</v>
      </c>
      <c r="F47" s="19">
        <v>290568.64</v>
      </c>
      <c r="G47" s="52">
        <f t="shared" si="3"/>
        <v>27</v>
      </c>
      <c r="H47" s="52">
        <f t="shared" si="4"/>
        <v>0.53</v>
      </c>
      <c r="I47" s="6"/>
    </row>
    <row r="48" spans="1:8" s="5" customFormat="1" ht="15" customHeight="1">
      <c r="A48" s="63"/>
      <c r="B48" s="47" t="s">
        <v>96</v>
      </c>
      <c r="C48" s="51" t="s">
        <v>102</v>
      </c>
      <c r="D48" s="19">
        <v>700</v>
      </c>
      <c r="E48" s="19">
        <v>700</v>
      </c>
      <c r="F48" s="19">
        <v>330</v>
      </c>
      <c r="G48" s="52">
        <f t="shared" si="3"/>
        <v>47.14</v>
      </c>
      <c r="H48" s="52">
        <f t="shared" si="4"/>
        <v>0</v>
      </c>
    </row>
    <row r="49" spans="1:8" s="5" customFormat="1" ht="25.5" customHeight="1">
      <c r="A49" s="63"/>
      <c r="B49" s="47" t="s">
        <v>45</v>
      </c>
      <c r="C49" s="51" t="s">
        <v>46</v>
      </c>
      <c r="D49" s="19">
        <v>47480</v>
      </c>
      <c r="E49" s="19">
        <v>47480</v>
      </c>
      <c r="F49" s="19">
        <v>73965.99</v>
      </c>
      <c r="G49" s="52">
        <f t="shared" si="3"/>
        <v>155.78</v>
      </c>
      <c r="H49" s="52">
        <f t="shared" si="4"/>
        <v>0.14</v>
      </c>
    </row>
    <row r="50" spans="1:8" s="5" customFormat="1" ht="15" customHeight="1">
      <c r="A50" s="63"/>
      <c r="B50" s="47" t="s">
        <v>140</v>
      </c>
      <c r="C50" s="51" t="s">
        <v>143</v>
      </c>
      <c r="D50" s="19">
        <v>235651</v>
      </c>
      <c r="E50" s="19">
        <v>235651</v>
      </c>
      <c r="F50" s="19">
        <v>143933.7</v>
      </c>
      <c r="G50" s="52">
        <f t="shared" si="3"/>
        <v>61.08</v>
      </c>
      <c r="H50" s="52">
        <f t="shared" si="4"/>
        <v>0.26</v>
      </c>
    </row>
    <row r="51" spans="1:9" s="5" customFormat="1" ht="15" customHeight="1">
      <c r="A51" s="63"/>
      <c r="B51" s="47" t="s">
        <v>81</v>
      </c>
      <c r="C51" s="51" t="s">
        <v>118</v>
      </c>
      <c r="D51" s="19">
        <v>900082</v>
      </c>
      <c r="E51" s="19">
        <v>900082</v>
      </c>
      <c r="F51" s="19">
        <v>430508.43</v>
      </c>
      <c r="G51" s="52">
        <f t="shared" si="3"/>
        <v>47.83</v>
      </c>
      <c r="H51" s="52">
        <f t="shared" si="4"/>
        <v>0.79</v>
      </c>
      <c r="I51" s="6"/>
    </row>
    <row r="52" spans="1:8" s="5" customFormat="1" ht="15" customHeight="1">
      <c r="A52" s="56"/>
      <c r="B52" s="47" t="s">
        <v>89</v>
      </c>
      <c r="C52" s="51" t="s">
        <v>88</v>
      </c>
      <c r="D52" s="19">
        <v>65828</v>
      </c>
      <c r="E52" s="19">
        <v>809158</v>
      </c>
      <c r="F52" s="19">
        <v>231950.62</v>
      </c>
      <c r="G52" s="52">
        <f t="shared" si="3"/>
        <v>28.67</v>
      </c>
      <c r="H52" s="52">
        <f t="shared" si="4"/>
        <v>0.43</v>
      </c>
    </row>
    <row r="53" spans="1:8" s="5" customFormat="1" ht="18" customHeight="1">
      <c r="A53" s="47" t="s">
        <v>47</v>
      </c>
      <c r="B53" s="47"/>
      <c r="C53" s="48" t="s">
        <v>6</v>
      </c>
      <c r="D53" s="22">
        <f>SUM(D54:D55)</f>
        <v>5308996</v>
      </c>
      <c r="E53" s="22">
        <f>SUM(E54:E55)</f>
        <v>5273711</v>
      </c>
      <c r="F53" s="22">
        <f>SUM(F54:F55)</f>
        <v>3255716.92</v>
      </c>
      <c r="G53" s="49">
        <f t="shared" si="3"/>
        <v>61.73</v>
      </c>
      <c r="H53" s="49">
        <f>ROUND(F53/$F$80*100,3)</f>
        <v>5.984</v>
      </c>
    </row>
    <row r="54" spans="1:8" s="5" customFormat="1" ht="15" customHeight="1">
      <c r="A54" s="65"/>
      <c r="B54" s="55" t="s">
        <v>97</v>
      </c>
      <c r="C54" s="51" t="s">
        <v>104</v>
      </c>
      <c r="D54" s="21">
        <v>2064996</v>
      </c>
      <c r="E54" s="21">
        <v>2064996</v>
      </c>
      <c r="F54" s="21">
        <v>1902111.92</v>
      </c>
      <c r="G54" s="52">
        <f t="shared" si="3"/>
        <v>92.11</v>
      </c>
      <c r="H54" s="52">
        <f t="shared" si="4"/>
        <v>3.5</v>
      </c>
    </row>
    <row r="55" spans="1:8" s="5" customFormat="1" ht="39.75" customHeight="1">
      <c r="A55" s="54"/>
      <c r="B55" s="55" t="s">
        <v>54</v>
      </c>
      <c r="C55" s="51" t="s">
        <v>119</v>
      </c>
      <c r="D55" s="21">
        <v>3244000</v>
      </c>
      <c r="E55" s="21">
        <v>3208715</v>
      </c>
      <c r="F55" s="21">
        <v>1353605</v>
      </c>
      <c r="G55" s="52">
        <f t="shared" si="3"/>
        <v>42.19</v>
      </c>
      <c r="H55" s="52">
        <f>ROUND(F55/$F$80*100,3)</f>
        <v>2.488</v>
      </c>
    </row>
    <row r="56" spans="1:8" s="5" customFormat="1" ht="18" customHeight="1">
      <c r="A56" s="50" t="s">
        <v>66</v>
      </c>
      <c r="B56" s="47"/>
      <c r="C56" s="48" t="s">
        <v>72</v>
      </c>
      <c r="D56" s="22">
        <f>SUM(D57:D64)</f>
        <v>7635025</v>
      </c>
      <c r="E56" s="22">
        <f>SUM(E57:E64)</f>
        <v>8083080</v>
      </c>
      <c r="F56" s="22">
        <f>SUM(F57:F64)</f>
        <v>4049389.29</v>
      </c>
      <c r="G56" s="49">
        <f t="shared" si="3"/>
        <v>50.1</v>
      </c>
      <c r="H56" s="49">
        <f>ROUND(F56/$F$80*100,3)</f>
        <v>7.443</v>
      </c>
    </row>
    <row r="57" spans="1:8" s="5" customFormat="1" ht="15" customHeight="1">
      <c r="A57" s="50"/>
      <c r="B57" s="55" t="s">
        <v>67</v>
      </c>
      <c r="C57" s="51" t="s">
        <v>73</v>
      </c>
      <c r="D57" s="21">
        <v>92200</v>
      </c>
      <c r="E57" s="21">
        <v>95200</v>
      </c>
      <c r="F57" s="21">
        <v>41397.89</v>
      </c>
      <c r="G57" s="52">
        <f t="shared" si="3"/>
        <v>43.49</v>
      </c>
      <c r="H57" s="52">
        <f>ROUND(F57/$F$80*100,2)</f>
        <v>0.08</v>
      </c>
    </row>
    <row r="58" spans="1:8" s="5" customFormat="1" ht="15" customHeight="1">
      <c r="A58" s="62"/>
      <c r="B58" s="55" t="s">
        <v>68</v>
      </c>
      <c r="C58" s="51" t="s">
        <v>120</v>
      </c>
      <c r="D58" s="21">
        <v>6489666</v>
      </c>
      <c r="E58" s="21">
        <v>6865486</v>
      </c>
      <c r="F58" s="21">
        <v>3424710.44</v>
      </c>
      <c r="G58" s="52">
        <f t="shared" si="3"/>
        <v>49.88</v>
      </c>
      <c r="H58" s="52">
        <f>ROUND(F58/$F$80*100,2)</f>
        <v>6.29</v>
      </c>
    </row>
    <row r="59" spans="1:8" s="5" customFormat="1" ht="15" customHeight="1">
      <c r="A59" s="62"/>
      <c r="B59" s="55" t="s">
        <v>69</v>
      </c>
      <c r="C59" s="51" t="s">
        <v>64</v>
      </c>
      <c r="D59" s="21">
        <v>492600</v>
      </c>
      <c r="E59" s="21">
        <v>492600</v>
      </c>
      <c r="F59" s="21">
        <v>246319.22</v>
      </c>
      <c r="G59" s="52">
        <f t="shared" si="3"/>
        <v>50</v>
      </c>
      <c r="H59" s="52">
        <f>ROUND(F59/$F$80*100,3)</f>
        <v>0.453</v>
      </c>
    </row>
    <row r="60" spans="1:9" s="5" customFormat="1" ht="15" customHeight="1">
      <c r="A60" s="62"/>
      <c r="B60" s="55" t="s">
        <v>75</v>
      </c>
      <c r="C60" s="51" t="s">
        <v>121</v>
      </c>
      <c r="D60" s="21">
        <v>500450</v>
      </c>
      <c r="E60" s="21">
        <v>574650</v>
      </c>
      <c r="F60" s="21">
        <v>318983.44</v>
      </c>
      <c r="G60" s="52">
        <f t="shared" si="3"/>
        <v>55.51</v>
      </c>
      <c r="H60" s="52">
        <f aca="true" t="shared" si="5" ref="H60:H77">ROUND(F60/$F$80*100,2)</f>
        <v>0.59</v>
      </c>
      <c r="I60" s="6"/>
    </row>
    <row r="61" spans="1:9" s="5" customFormat="1" ht="25.5" customHeight="1">
      <c r="A61" s="62"/>
      <c r="B61" s="57" t="s">
        <v>98</v>
      </c>
      <c r="C61" s="58" t="s">
        <v>122</v>
      </c>
      <c r="D61" s="23">
        <v>55965</v>
      </c>
      <c r="E61" s="23">
        <v>51000</v>
      </c>
      <c r="F61" s="23">
        <v>15700</v>
      </c>
      <c r="G61" s="59">
        <f t="shared" si="3"/>
        <v>30.78</v>
      </c>
      <c r="H61" s="59">
        <f t="shared" si="5"/>
        <v>0.03</v>
      </c>
      <c r="I61" s="6"/>
    </row>
    <row r="62" spans="1:8" s="5" customFormat="1" ht="15" customHeight="1">
      <c r="A62" s="62"/>
      <c r="B62" s="55" t="s">
        <v>70</v>
      </c>
      <c r="C62" s="51" t="s">
        <v>123</v>
      </c>
      <c r="D62" s="21">
        <v>3200</v>
      </c>
      <c r="E62" s="21">
        <v>3200</v>
      </c>
      <c r="F62" s="21">
        <v>1509.28</v>
      </c>
      <c r="G62" s="52">
        <f aca="true" t="shared" si="6" ref="G62:G80">ROUND(F62/E62*100,2)</f>
        <v>47.17</v>
      </c>
      <c r="H62" s="52">
        <f t="shared" si="5"/>
        <v>0</v>
      </c>
    </row>
    <row r="63" spans="1:8" s="5" customFormat="1" ht="39.75" customHeight="1">
      <c r="A63" s="54"/>
      <c r="B63" s="55" t="s">
        <v>77</v>
      </c>
      <c r="C63" s="51" t="s">
        <v>78</v>
      </c>
      <c r="D63" s="21">
        <v>944</v>
      </c>
      <c r="E63" s="19">
        <v>944</v>
      </c>
      <c r="F63" s="21">
        <v>769.02</v>
      </c>
      <c r="G63" s="52">
        <f t="shared" si="6"/>
        <v>81.46</v>
      </c>
      <c r="H63" s="52">
        <f t="shared" si="5"/>
        <v>0</v>
      </c>
    </row>
    <row r="64" spans="1:8" s="5" customFormat="1" ht="15" customHeight="1" hidden="1">
      <c r="A64" s="62"/>
      <c r="B64" s="66" t="s">
        <v>90</v>
      </c>
      <c r="C64" s="51" t="s">
        <v>88</v>
      </c>
      <c r="D64" s="21">
        <v>0</v>
      </c>
      <c r="E64" s="21">
        <v>0</v>
      </c>
      <c r="F64" s="21">
        <v>0</v>
      </c>
      <c r="G64" s="52" t="s">
        <v>103</v>
      </c>
      <c r="H64" s="52">
        <f t="shared" si="5"/>
        <v>0</v>
      </c>
    </row>
    <row r="65" spans="1:8" s="5" customFormat="1" ht="30" customHeight="1">
      <c r="A65" s="50" t="s">
        <v>48</v>
      </c>
      <c r="B65" s="47"/>
      <c r="C65" s="48" t="s">
        <v>74</v>
      </c>
      <c r="D65" s="18">
        <f>SUM(D66,D67,D68)</f>
        <v>2082717</v>
      </c>
      <c r="E65" s="18">
        <f>SUM(E66,E67,E68)</f>
        <v>2260732</v>
      </c>
      <c r="F65" s="18">
        <f>SUM(F66,F67,F68)</f>
        <v>1659849.77</v>
      </c>
      <c r="G65" s="49">
        <f t="shared" si="6"/>
        <v>73.42</v>
      </c>
      <c r="H65" s="49">
        <f>ROUND(F65/$F$80*100,3)</f>
        <v>3.051</v>
      </c>
    </row>
    <row r="66" spans="1:8" s="5" customFormat="1" ht="15" customHeight="1">
      <c r="A66" s="50"/>
      <c r="B66" s="55" t="s">
        <v>107</v>
      </c>
      <c r="C66" s="51" t="s">
        <v>124</v>
      </c>
      <c r="D66" s="19">
        <v>381073</v>
      </c>
      <c r="E66" s="19">
        <v>376700</v>
      </c>
      <c r="F66" s="19">
        <v>168800</v>
      </c>
      <c r="G66" s="52">
        <f t="shared" si="6"/>
        <v>44.81</v>
      </c>
      <c r="H66" s="52">
        <f t="shared" si="5"/>
        <v>0.31</v>
      </c>
    </row>
    <row r="67" spans="1:8" s="5" customFormat="1" ht="15" customHeight="1">
      <c r="A67" s="67"/>
      <c r="B67" s="55" t="s">
        <v>49</v>
      </c>
      <c r="C67" s="51" t="s">
        <v>125</v>
      </c>
      <c r="D67" s="19">
        <v>438500</v>
      </c>
      <c r="E67" s="19">
        <v>438600</v>
      </c>
      <c r="F67" s="19">
        <v>217708.55</v>
      </c>
      <c r="G67" s="52">
        <f t="shared" si="6"/>
        <v>49.64</v>
      </c>
      <c r="H67" s="52">
        <f t="shared" si="5"/>
        <v>0.4</v>
      </c>
    </row>
    <row r="68" spans="1:8" s="5" customFormat="1" ht="15" customHeight="1">
      <c r="A68" s="68"/>
      <c r="B68" s="55" t="s">
        <v>91</v>
      </c>
      <c r="C68" s="51" t="s">
        <v>88</v>
      </c>
      <c r="D68" s="19">
        <v>1263144</v>
      </c>
      <c r="E68" s="19">
        <v>1445432</v>
      </c>
      <c r="F68" s="19">
        <v>1273341.22</v>
      </c>
      <c r="G68" s="52">
        <f t="shared" si="6"/>
        <v>88.09</v>
      </c>
      <c r="H68" s="52">
        <f t="shared" si="5"/>
        <v>2.34</v>
      </c>
    </row>
    <row r="69" spans="1:8" s="5" customFormat="1" ht="18" customHeight="1">
      <c r="A69" s="62" t="s">
        <v>50</v>
      </c>
      <c r="B69" s="47"/>
      <c r="C69" s="48" t="s">
        <v>93</v>
      </c>
      <c r="D69" s="22">
        <f>SUM(D70:D75)</f>
        <v>163800</v>
      </c>
      <c r="E69" s="22">
        <f>SUM(E70:E75)</f>
        <v>805582</v>
      </c>
      <c r="F69" s="22">
        <f>SUM(F70:F75)</f>
        <v>100537.06000000001</v>
      </c>
      <c r="G69" s="49">
        <f t="shared" si="6"/>
        <v>12.48</v>
      </c>
      <c r="H69" s="49">
        <f>ROUND(F69/$F$80*100,3)</f>
        <v>0.185</v>
      </c>
    </row>
    <row r="70" spans="1:8" s="5" customFormat="1" ht="15" customHeight="1">
      <c r="A70" s="50"/>
      <c r="B70" s="53" t="s">
        <v>92</v>
      </c>
      <c r="C70" s="51" t="s">
        <v>126</v>
      </c>
      <c r="D70" s="19">
        <v>26490</v>
      </c>
      <c r="E70" s="19">
        <v>326490</v>
      </c>
      <c r="F70" s="19">
        <v>17730.5</v>
      </c>
      <c r="G70" s="52">
        <f t="shared" si="6"/>
        <v>5.43</v>
      </c>
      <c r="H70" s="52">
        <f t="shared" si="5"/>
        <v>0.03</v>
      </c>
    </row>
    <row r="71" spans="1:9" s="5" customFormat="1" ht="25.5" customHeight="1">
      <c r="A71" s="62"/>
      <c r="B71" s="55" t="s">
        <v>76</v>
      </c>
      <c r="C71" s="51" t="s">
        <v>94</v>
      </c>
      <c r="D71" s="19">
        <v>3060</v>
      </c>
      <c r="E71" s="19">
        <v>3060</v>
      </c>
      <c r="F71" s="19">
        <v>3599.79</v>
      </c>
      <c r="G71" s="52">
        <f t="shared" si="6"/>
        <v>117.64</v>
      </c>
      <c r="H71" s="52">
        <f t="shared" si="5"/>
        <v>0.01</v>
      </c>
      <c r="I71" s="6"/>
    </row>
    <row r="72" spans="1:8" s="5" customFormat="1" ht="15" customHeight="1">
      <c r="A72" s="56"/>
      <c r="B72" s="47" t="s">
        <v>51</v>
      </c>
      <c r="C72" s="51" t="s">
        <v>52</v>
      </c>
      <c r="D72" s="19">
        <v>900</v>
      </c>
      <c r="E72" s="19">
        <v>27900</v>
      </c>
      <c r="F72" s="19">
        <v>12655.67</v>
      </c>
      <c r="G72" s="52">
        <f t="shared" si="6"/>
        <v>45.36</v>
      </c>
      <c r="H72" s="52">
        <f t="shared" si="5"/>
        <v>0.02</v>
      </c>
    </row>
    <row r="73" spans="1:8" s="5" customFormat="1" ht="15" customHeight="1">
      <c r="A73" s="56"/>
      <c r="B73" s="47" t="s">
        <v>99</v>
      </c>
      <c r="C73" s="51" t="s">
        <v>105</v>
      </c>
      <c r="D73" s="19">
        <v>34350</v>
      </c>
      <c r="E73" s="19">
        <v>34350</v>
      </c>
      <c r="F73" s="19">
        <v>34945.3</v>
      </c>
      <c r="G73" s="52">
        <f t="shared" si="6"/>
        <v>101.73</v>
      </c>
      <c r="H73" s="52">
        <f t="shared" si="5"/>
        <v>0.06</v>
      </c>
    </row>
    <row r="74" spans="1:8" s="5" customFormat="1" ht="15" customHeight="1">
      <c r="A74" s="56"/>
      <c r="B74" s="47" t="s">
        <v>108</v>
      </c>
      <c r="C74" s="51" t="s">
        <v>127</v>
      </c>
      <c r="D74" s="19">
        <v>24000</v>
      </c>
      <c r="E74" s="19">
        <v>24000</v>
      </c>
      <c r="F74" s="19">
        <v>4629.63</v>
      </c>
      <c r="G74" s="52">
        <f t="shared" si="6"/>
        <v>19.29</v>
      </c>
      <c r="H74" s="52">
        <f t="shared" si="5"/>
        <v>0.01</v>
      </c>
    </row>
    <row r="75" spans="1:8" s="5" customFormat="1" ht="15" customHeight="1">
      <c r="A75" s="56"/>
      <c r="B75" s="47" t="s">
        <v>109</v>
      </c>
      <c r="C75" s="51" t="s">
        <v>88</v>
      </c>
      <c r="D75" s="19">
        <v>75000</v>
      </c>
      <c r="E75" s="19">
        <v>389782</v>
      </c>
      <c r="F75" s="19">
        <v>26976.17</v>
      </c>
      <c r="G75" s="52">
        <f t="shared" si="6"/>
        <v>6.92</v>
      </c>
      <c r="H75" s="52">
        <f t="shared" si="5"/>
        <v>0.05</v>
      </c>
    </row>
    <row r="76" spans="1:8" s="5" customFormat="1" ht="30" customHeight="1">
      <c r="A76" s="69">
        <v>900</v>
      </c>
      <c r="B76" s="47"/>
      <c r="C76" s="48" t="s">
        <v>128</v>
      </c>
      <c r="D76" s="22">
        <f>SUM(D77)</f>
        <v>160000</v>
      </c>
      <c r="E76" s="18">
        <f>SUM(E77)</f>
        <v>160000</v>
      </c>
      <c r="F76" s="18">
        <f>SUM(F77)</f>
        <v>130697</v>
      </c>
      <c r="G76" s="49">
        <f>ROUND(F76/E76*100,2)</f>
        <v>81.69</v>
      </c>
      <c r="H76" s="49">
        <f t="shared" si="5"/>
        <v>0.24</v>
      </c>
    </row>
    <row r="77" spans="1:8" s="5" customFormat="1" ht="27" customHeight="1">
      <c r="A77" s="56"/>
      <c r="B77" s="50" t="s">
        <v>100</v>
      </c>
      <c r="C77" s="70" t="s">
        <v>129</v>
      </c>
      <c r="D77" s="19">
        <v>160000</v>
      </c>
      <c r="E77" s="19">
        <v>160000</v>
      </c>
      <c r="F77" s="19">
        <v>130697</v>
      </c>
      <c r="G77" s="52">
        <f>ROUND(F77/E77*100,2)</f>
        <v>81.69</v>
      </c>
      <c r="H77" s="52">
        <f t="shared" si="5"/>
        <v>0.24</v>
      </c>
    </row>
    <row r="78" spans="1:8" s="5" customFormat="1" ht="31.5" customHeight="1" hidden="1">
      <c r="A78" s="69">
        <v>921</v>
      </c>
      <c r="B78" s="50"/>
      <c r="C78" s="71" t="s">
        <v>136</v>
      </c>
      <c r="D78" s="18">
        <f>SUM(D79)</f>
        <v>0</v>
      </c>
      <c r="E78" s="18">
        <f aca="true" t="shared" si="7" ref="E78:H79">SUM(E79)</f>
        <v>0</v>
      </c>
      <c r="F78" s="18">
        <f t="shared" si="7"/>
        <v>0</v>
      </c>
      <c r="G78" s="72">
        <f t="shared" si="7"/>
        <v>51.05</v>
      </c>
      <c r="H78" s="72">
        <f t="shared" si="7"/>
        <v>0</v>
      </c>
    </row>
    <row r="79" spans="1:8" s="5" customFormat="1" ht="15" customHeight="1" hidden="1">
      <c r="A79" s="56"/>
      <c r="B79" s="50" t="s">
        <v>133</v>
      </c>
      <c r="C79" s="70" t="s">
        <v>135</v>
      </c>
      <c r="D79" s="19">
        <v>0</v>
      </c>
      <c r="E79" s="19">
        <v>0</v>
      </c>
      <c r="F79" s="19">
        <v>0</v>
      </c>
      <c r="G79" s="73">
        <f t="shared" si="7"/>
        <v>51.05</v>
      </c>
      <c r="H79" s="52">
        <f>ROUND(F79/$F$80*100,2)</f>
        <v>0</v>
      </c>
    </row>
    <row r="80" spans="1:10" s="10" customFormat="1" ht="19.5" customHeight="1">
      <c r="A80" s="74" t="s">
        <v>10</v>
      </c>
      <c r="B80" s="74"/>
      <c r="C80" s="74"/>
      <c r="D80" s="22">
        <f>SUM(D9,D11,D13,D15,D18,D20,D22,D26,D32,D34,D37,D43,D53,D56,D65,D69,D76,D78)</f>
        <v>105508491</v>
      </c>
      <c r="E80" s="22">
        <f>SUM(E9,E11,E13,E15,E18,E20,E22,E26,E32,E34,E37,E43,E53,E56,E65,E69,E76,E78)</f>
        <v>106567270</v>
      </c>
      <c r="F80" s="22">
        <f>SUM(F9,F11,F13,F15,F18,F20,F22,F26,F32,F34,F37,F43,F53,F56,F65,F69,F76,F78)</f>
        <v>54405060.04000001</v>
      </c>
      <c r="G80" s="49">
        <f t="shared" si="6"/>
        <v>51.05</v>
      </c>
      <c r="H80" s="75">
        <f>SUM(H9,H11,H13,H15,H20,H22,H26,H32,H34,H37,H43,H53,H56,H65,H69,H76)</f>
        <v>99.99799999999999</v>
      </c>
      <c r="I80" s="8"/>
      <c r="J80" s="9"/>
    </row>
    <row r="81" spans="1:8" ht="12.75">
      <c r="A81" s="31"/>
      <c r="B81" s="76"/>
      <c r="C81" s="77"/>
      <c r="D81" s="24"/>
      <c r="E81" s="78"/>
      <c r="F81" s="78"/>
      <c r="G81" s="78"/>
      <c r="H81" s="36"/>
    </row>
    <row r="82" spans="1:8" ht="12.75">
      <c r="A82" s="31"/>
      <c r="B82" s="76"/>
      <c r="C82" s="77"/>
      <c r="D82" s="24"/>
      <c r="E82" s="78"/>
      <c r="F82" s="78"/>
      <c r="G82" s="35"/>
      <c r="H82" s="36"/>
    </row>
    <row r="83" spans="1:8" ht="12.75">
      <c r="A83" s="31"/>
      <c r="B83" s="76"/>
      <c r="C83" s="77"/>
      <c r="D83" s="24"/>
      <c r="E83" s="78"/>
      <c r="F83" s="78"/>
      <c r="G83" s="35"/>
      <c r="H83" s="36"/>
    </row>
    <row r="84" spans="1:8" ht="12.75">
      <c r="A84" s="31"/>
      <c r="B84" s="76"/>
      <c r="C84" s="79"/>
      <c r="D84" s="24"/>
      <c r="E84" s="78"/>
      <c r="F84" s="78"/>
      <c r="G84" s="35"/>
      <c r="H84" s="36"/>
    </row>
    <row r="85" spans="1:6" ht="15">
      <c r="A85" s="31"/>
      <c r="B85" s="76"/>
      <c r="C85" s="80"/>
      <c r="E85" s="82"/>
      <c r="F85" s="82"/>
    </row>
    <row r="86" spans="5:6" ht="12.75">
      <c r="E86" s="82"/>
      <c r="F86" s="82"/>
    </row>
    <row r="87" spans="5:6" ht="12.75">
      <c r="E87" s="82"/>
      <c r="F87" s="82"/>
    </row>
    <row r="88" spans="5:6" ht="12.75">
      <c r="E88" s="82"/>
      <c r="F88" s="82"/>
    </row>
    <row r="89" spans="5:6" ht="12.75">
      <c r="E89" s="82"/>
      <c r="F89" s="82"/>
    </row>
    <row r="90" spans="5:6" ht="12.75">
      <c r="E90" s="82"/>
      <c r="F90" s="82"/>
    </row>
    <row r="91" spans="5:6" ht="12.75">
      <c r="E91" s="82"/>
      <c r="F91" s="82"/>
    </row>
    <row r="92" spans="5:6" ht="12.75">
      <c r="E92" s="82"/>
      <c r="F92" s="82"/>
    </row>
    <row r="93" spans="5:6" ht="12.75">
      <c r="E93" s="82"/>
      <c r="F93" s="82"/>
    </row>
    <row r="94" spans="5:6" ht="12.75">
      <c r="E94" s="82"/>
      <c r="F94" s="82"/>
    </row>
    <row r="95" spans="5:6" ht="12.75">
      <c r="E95" s="82"/>
      <c r="F95" s="82"/>
    </row>
    <row r="96" spans="5:6" ht="12.75">
      <c r="E96" s="82"/>
      <c r="F96" s="82"/>
    </row>
    <row r="97" spans="5:6" ht="12.75">
      <c r="E97" s="82"/>
      <c r="F97" s="82"/>
    </row>
    <row r="98" spans="5:6" ht="12.75">
      <c r="E98" s="82"/>
      <c r="F98" s="82"/>
    </row>
    <row r="99" spans="5:6" ht="12.75">
      <c r="E99" s="82"/>
      <c r="F99" s="82"/>
    </row>
    <row r="100" spans="5:6" ht="12.75">
      <c r="E100" s="82"/>
      <c r="F100" s="82"/>
    </row>
    <row r="101" spans="5:6" ht="12.75">
      <c r="E101" s="82"/>
      <c r="F101" s="82"/>
    </row>
    <row r="102" spans="5:6" ht="12.75">
      <c r="E102" s="82"/>
      <c r="F102" s="82"/>
    </row>
    <row r="103" spans="5:6" ht="12.75">
      <c r="E103" s="82"/>
      <c r="F103" s="82"/>
    </row>
    <row r="104" spans="5:6" ht="12.75">
      <c r="E104" s="82"/>
      <c r="F104" s="82"/>
    </row>
    <row r="105" spans="5:6" ht="12.75">
      <c r="E105" s="82"/>
      <c r="F105" s="82"/>
    </row>
    <row r="106" spans="5:6" ht="12.75">
      <c r="E106" s="82"/>
      <c r="F106" s="82"/>
    </row>
    <row r="107" spans="5:6" ht="12.75">
      <c r="E107" s="82"/>
      <c r="F107" s="82"/>
    </row>
  </sheetData>
  <mergeCells count="11">
    <mergeCell ref="F6:F7"/>
    <mergeCell ref="G6:G7"/>
    <mergeCell ref="A3:H3"/>
    <mergeCell ref="A4:H4"/>
    <mergeCell ref="A80:C80"/>
    <mergeCell ref="H6:H7"/>
    <mergeCell ref="A6:A7"/>
    <mergeCell ref="B6:B7"/>
    <mergeCell ref="C6:C7"/>
    <mergeCell ref="D6:D7"/>
    <mergeCell ref="E6:E7"/>
  </mergeCells>
  <printOptions/>
  <pageMargins left="0.7480314960629921" right="0.7086614173228347" top="0.7874015748031497" bottom="0.56" header="0.31496062992125984" footer="0.31496062992125984"/>
  <pageSetup horizontalDpi="600" verticalDpi="600" orientation="landscape" paperSize="9" scale="95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 Iława</cp:lastModifiedBy>
  <cp:lastPrinted>2014-08-12T10:09:05Z</cp:lastPrinted>
  <dcterms:created xsi:type="dcterms:W3CDTF">2000-10-30T08:56:12Z</dcterms:created>
  <dcterms:modified xsi:type="dcterms:W3CDTF">2014-08-12T11:11:29Z</dcterms:modified>
  <cp:category/>
  <cp:version/>
  <cp:contentType/>
  <cp:contentStatus/>
</cp:coreProperties>
</file>