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<sst xmlns="http://schemas.openxmlformats.org/spreadsheetml/2006/main" count="134" uniqueCount="88">
  <si>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</si>
  <si>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</si>
  <si>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</si>
  <si>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</si>
  <si>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</si>
  <si>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</si>
  <si>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</si>
  <si>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</si>
  <si>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</si>
  <si>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</si>
  <si>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</si>
  <si>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</si>
  <si>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</si>
  <si>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</si>
  <si>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</si>
  <si>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Pomoc społeczna</t>
  </si>
  <si>
    <t>Domy pomocy społecznej</t>
  </si>
  <si>
    <t>Wynagrodzenia osobowe pracowników</t>
  </si>
  <si>
    <t>Składki na ubezpieczenia społeczne</t>
  </si>
  <si>
    <t>WYDATKI BUDŻETOWE PO ZMIANACH - OGÓŁEM</t>
  </si>
  <si>
    <t>Paragraf</t>
  </si>
  <si>
    <t xml:space="preserve">            Załącznik Nr 1</t>
  </si>
  <si>
    <t>Zakup usług remontowych</t>
  </si>
  <si>
    <t>Odpisy na zakładowy fundusz świadczeń socjalnych</t>
  </si>
  <si>
    <t>Składki na Fundusz Pracy</t>
  </si>
  <si>
    <t>Transport i łączność</t>
  </si>
  <si>
    <t>Drogi publiczne powiatowe</t>
  </si>
  <si>
    <t>Nagrody i wydatki osobowe niezaliczone do wynagrodzeń</t>
  </si>
  <si>
    <t>Wpłaty na Państwowy Fundusz Rehabilitacji Osób Niepełnosprawnych</t>
  </si>
  <si>
    <t>Zakup energii</t>
  </si>
  <si>
    <t>Dotacje celowe otrzymane z budżetu państwa na zadania bieżące z zakresu administracji rządowej oraz inne zadania zlecone ustawami realizowane przez powiat</t>
  </si>
  <si>
    <t>Placówki opiekuńczo-wychowawcze</t>
  </si>
  <si>
    <t xml:space="preserve">            do Uchwały Rady Powiatu Nr XXIII/          /2004</t>
  </si>
  <si>
    <t xml:space="preserve">            z dnia 28 października 2004 r.</t>
  </si>
  <si>
    <t>0420</t>
  </si>
  <si>
    <t>2440</t>
  </si>
  <si>
    <t>2310</t>
  </si>
  <si>
    <t>2110</t>
  </si>
  <si>
    <t>0830</t>
  </si>
  <si>
    <t>710</t>
  </si>
  <si>
    <t>71015</t>
  </si>
  <si>
    <t>754</t>
  </si>
  <si>
    <t>75411</t>
  </si>
  <si>
    <t>851</t>
  </si>
  <si>
    <t>85156</t>
  </si>
  <si>
    <t>750</t>
  </si>
  <si>
    <t>75019</t>
  </si>
  <si>
    <t>801</t>
  </si>
  <si>
    <t>80102</t>
  </si>
  <si>
    <t>80111</t>
  </si>
  <si>
    <t>80130</t>
  </si>
  <si>
    <t>80134</t>
  </si>
  <si>
    <t>80140</t>
  </si>
  <si>
    <t>Działalność usługowa</t>
  </si>
  <si>
    <t>Administracja publiczna</t>
  </si>
  <si>
    <t>Bezpieczeństwo publiczne    i ochrona przeciwpożarowa</t>
  </si>
  <si>
    <t>Oświata i wychowanie</t>
  </si>
  <si>
    <t xml:space="preserve">Ochrona zdrowia </t>
  </si>
  <si>
    <t>Edukacyjna opieka wychowawcza</t>
  </si>
  <si>
    <t>Nadzór budowlany</t>
  </si>
  <si>
    <t>Starostwa powiatowe</t>
  </si>
  <si>
    <t>Komendy Powiatowe Państwowej Straży Pożarnej</t>
  </si>
  <si>
    <t>Szkoły zawodowe</t>
  </si>
  <si>
    <t>Składki na ubezpieczenie zdrowotne oraz świadczenia dla osób nieobjętych obowiązkiem ubezpieczenia zdrowotnego</t>
  </si>
  <si>
    <t>Rady powiatów</t>
  </si>
  <si>
    <t>Szkoły podstawowe specjalne</t>
  </si>
  <si>
    <t>Gimnazja specjalne</t>
  </si>
  <si>
    <t>Szkoły zawodowe specjalne</t>
  </si>
  <si>
    <t>Centra kształcenia ustawicznego i praktycznego oraz ośrodki dokształcania zawodowego</t>
  </si>
  <si>
    <t>Specjalne ośrodki szkolno-wychowawcze</t>
  </si>
  <si>
    <t>Poradnie psychologiczno-pedagogiczne, w tym poradnie specjalistyczne</t>
  </si>
  <si>
    <t>Internaty i bursy szkolne</t>
  </si>
  <si>
    <t>Wpływy z opłaty komunikacyjnej</t>
  </si>
  <si>
    <t>Dotacje otrzymane z funduszy celowych na realizację zadań bieżących jednostek sektora finansów publicznych</t>
  </si>
  <si>
    <t>Dotacje celowe otrzymane z gminy na zadania bieżące realizowane na podstawie porozumień (umów) miedzy jednostkami samorządu terytorialnego</t>
  </si>
  <si>
    <t>Dotacje celowe otrzymane z budżetu państwa na realizację bieżących zadań własnych powiatu</t>
  </si>
  <si>
    <t>Wpływy z usług</t>
  </si>
  <si>
    <t>Różne wydatki na rzecz osób fizycznych</t>
  </si>
  <si>
    <t>Świadczenia społeczne</t>
  </si>
  <si>
    <t>Wydatki na zakupy inwestycyjne jednostek budżetowych</t>
  </si>
  <si>
    <t>Zakup środków żywności</t>
  </si>
  <si>
    <t>Zakup sprzętu i uzbrojenia</t>
  </si>
  <si>
    <t>zakup usług pozostałych</t>
  </si>
  <si>
    <t>Podróże służbowe krajowe</t>
  </si>
  <si>
    <t>Skłądki na ubezpieczenia zdrowotne</t>
  </si>
  <si>
    <t>Zakup materiałów i wyposażenia</t>
  </si>
  <si>
    <t>Zakup usług pozostałych</t>
  </si>
  <si>
    <t>Zakup leków i materiałów medycznych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</si>
</sst>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95">
      <selection activeCell="D103" sqref="D103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7.375" style="0" customWidth="1"/>
    <col min="4" max="4" width="26.125" style="0" customWidth="1"/>
    <col min="5" max="5" width="13.00390625" style="0" customWidth="1"/>
    <col min="6" max="6" width="10.875" style="0" customWidth="1"/>
    <col min="7" max="7" width="11.75390625" style="0" bestFit="1" customWidth="1"/>
    <col min="8" max="8" width="12.375" style="0" customWidth="1"/>
  </cols>
  <sheetData>
    <row r="1" spans="5:8" ht="12.75">
      <c r="E1" s="24" t="s">
        <v>21</v>
      </c>
      <c r="G1" s="5"/>
      <c r="H1" s="5"/>
    </row>
    <row r="2" spans="5:8" ht="12.75">
      <c r="E2" s="25" t="s">
        <v>32</v>
      </c>
      <c r="G2" s="5"/>
      <c r="H2" s="5"/>
    </row>
    <row r="3" ht="12.75">
      <c r="E3" s="25" t="s">
        <v>33</v>
      </c>
    </row>
    <row r="4" ht="16.5" customHeight="1"/>
    <row r="5" spans="1:8" ht="12.75">
      <c r="A5" s="33" t="s">
        <v>14</v>
      </c>
      <c r="B5" s="34"/>
      <c r="C5" s="34"/>
      <c r="D5" s="34"/>
      <c r="E5" s="34"/>
      <c r="F5" s="34"/>
      <c r="G5" s="34"/>
      <c r="H5" s="34"/>
    </row>
    <row r="6" ht="13.5" customHeight="1"/>
    <row r="7" spans="1:8" ht="27.75" customHeight="1">
      <c r="A7" s="23" t="s">
        <v>0</v>
      </c>
      <c r="B7" s="23" t="s">
        <v>1</v>
      </c>
      <c r="C7" s="4" t="s">
        <v>20</v>
      </c>
      <c r="D7" s="23" t="s">
        <v>2</v>
      </c>
      <c r="E7" s="22" t="s">
        <v>3</v>
      </c>
      <c r="F7" s="22" t="s">
        <v>4</v>
      </c>
      <c r="G7" s="22" t="s">
        <v>5</v>
      </c>
      <c r="H7" s="22" t="s">
        <v>6</v>
      </c>
    </row>
    <row r="8" spans="1:8" ht="8.25" customHeight="1">
      <c r="A8" s="12">
        <v>1</v>
      </c>
      <c r="B8" s="12">
        <v>2</v>
      </c>
      <c r="C8" s="12">
        <v>3</v>
      </c>
      <c r="D8" s="3">
        <v>4</v>
      </c>
      <c r="E8" s="4">
        <v>5</v>
      </c>
      <c r="F8" s="4">
        <v>6</v>
      </c>
      <c r="G8" s="4">
        <v>7</v>
      </c>
      <c r="H8" s="4">
        <v>8</v>
      </c>
    </row>
    <row r="9" spans="1:8" s="16" customFormat="1" ht="22.5">
      <c r="A9" s="15"/>
      <c r="B9" s="15"/>
      <c r="C9" s="15"/>
      <c r="D9" s="11" t="s">
        <v>7</v>
      </c>
      <c r="E9" s="7">
        <v>45374602</v>
      </c>
      <c r="F9" s="8"/>
      <c r="G9" s="8"/>
      <c r="H9" s="8"/>
    </row>
    <row r="10" spans="1:8" s="16" customFormat="1" ht="22.5">
      <c r="A10" s="17"/>
      <c r="B10" s="17"/>
      <c r="C10" s="17"/>
      <c r="D10" s="11" t="s">
        <v>8</v>
      </c>
      <c r="E10" s="8"/>
      <c r="F10" s="8"/>
      <c r="G10" s="8"/>
      <c r="H10" s="8"/>
    </row>
    <row r="11" spans="1:8" s="16" customFormat="1" ht="12.75">
      <c r="A11" s="2">
        <v>710</v>
      </c>
      <c r="B11" s="2"/>
      <c r="C11" s="2"/>
      <c r="D11" s="18" t="s">
        <v>53</v>
      </c>
      <c r="E11" s="7">
        <v>269566</v>
      </c>
      <c r="F11" s="7">
        <f>SUM(F12)</f>
        <v>5593</v>
      </c>
      <c r="G11" s="7">
        <f>SUM(G12)</f>
        <v>0</v>
      </c>
      <c r="H11" s="9">
        <f aca="true" t="shared" si="0" ref="H11:H32">SUM(E11:F11,-IF(ISNUMBER(G11),G11,0))</f>
        <v>275159</v>
      </c>
    </row>
    <row r="12" spans="1:8" s="16" customFormat="1" ht="12.75">
      <c r="A12" s="32"/>
      <c r="B12" s="2">
        <v>71015</v>
      </c>
      <c r="C12" s="2"/>
      <c r="D12" s="19" t="s">
        <v>59</v>
      </c>
      <c r="E12" s="7">
        <v>223566</v>
      </c>
      <c r="F12" s="7">
        <f>SUM(F13)</f>
        <v>5593</v>
      </c>
      <c r="G12" s="7">
        <f>SUM(G13)</f>
        <v>0</v>
      </c>
      <c r="H12" s="9">
        <f t="shared" si="0"/>
        <v>229159</v>
      </c>
    </row>
    <row r="13" spans="1:8" s="16" customFormat="1" ht="57.75" customHeight="1">
      <c r="A13" s="32"/>
      <c r="B13" s="2"/>
      <c r="C13" s="2">
        <v>2110</v>
      </c>
      <c r="D13" s="20" t="s">
        <v>30</v>
      </c>
      <c r="E13" s="8">
        <v>170566</v>
      </c>
      <c r="F13" s="8">
        <v>5593</v>
      </c>
      <c r="G13" s="8">
        <v>0</v>
      </c>
      <c r="H13" s="10">
        <f t="shared" si="0"/>
        <v>176159</v>
      </c>
    </row>
    <row r="14" spans="1:8" s="16" customFormat="1" ht="12.75">
      <c r="A14" s="2">
        <v>750</v>
      </c>
      <c r="B14" s="2"/>
      <c r="C14" s="2"/>
      <c r="D14" s="18" t="s">
        <v>54</v>
      </c>
      <c r="E14" s="7">
        <v>2022210</v>
      </c>
      <c r="F14" s="7">
        <f>SUM(F15)</f>
        <v>380000</v>
      </c>
      <c r="G14" s="7">
        <f>SUM(G15)</f>
        <v>0</v>
      </c>
      <c r="H14" s="9">
        <f t="shared" si="0"/>
        <v>2402210</v>
      </c>
    </row>
    <row r="15" spans="1:8" s="16" customFormat="1" ht="12.75">
      <c r="A15" s="32"/>
      <c r="B15" s="2">
        <v>75020</v>
      </c>
      <c r="C15" s="2"/>
      <c r="D15" s="19" t="s">
        <v>60</v>
      </c>
      <c r="E15" s="7">
        <v>1792000</v>
      </c>
      <c r="F15" s="7">
        <f>SUM(F16)</f>
        <v>380000</v>
      </c>
      <c r="G15" s="7">
        <f>SUM(G16)</f>
        <v>0</v>
      </c>
      <c r="H15" s="9">
        <f t="shared" si="0"/>
        <v>2172000</v>
      </c>
    </row>
    <row r="16" spans="1:8" s="16" customFormat="1" ht="12.75">
      <c r="A16" s="32"/>
      <c r="B16" s="2"/>
      <c r="C16" s="26" t="s">
        <v>34</v>
      </c>
      <c r="D16" s="20" t="s">
        <v>72</v>
      </c>
      <c r="E16" s="8">
        <v>1550000</v>
      </c>
      <c r="F16" s="8">
        <v>380000</v>
      </c>
      <c r="G16" s="8">
        <v>0</v>
      </c>
      <c r="H16" s="10">
        <f t="shared" si="0"/>
        <v>1930000</v>
      </c>
    </row>
    <row r="17" spans="1:8" s="16" customFormat="1" ht="38.25">
      <c r="A17" s="2">
        <v>754</v>
      </c>
      <c r="B17" s="2"/>
      <c r="C17" s="2"/>
      <c r="D17" s="18" t="s">
        <v>55</v>
      </c>
      <c r="E17" s="7">
        <v>2078500</v>
      </c>
      <c r="F17" s="7">
        <f>SUM(F18)</f>
        <v>70000</v>
      </c>
      <c r="G17" s="7">
        <f>SUM(G18)</f>
        <v>0</v>
      </c>
      <c r="H17" s="9">
        <f t="shared" si="0"/>
        <v>2148500</v>
      </c>
    </row>
    <row r="18" spans="1:8" s="16" customFormat="1" ht="22.5">
      <c r="A18" s="32"/>
      <c r="B18" s="2">
        <v>75411</v>
      </c>
      <c r="C18" s="2"/>
      <c r="D18" s="19" t="s">
        <v>61</v>
      </c>
      <c r="E18" s="7">
        <v>2078500</v>
      </c>
      <c r="F18" s="7">
        <f>SUM(F19)</f>
        <v>70000</v>
      </c>
      <c r="G18" s="7">
        <f>SUM(G19)</f>
        <v>0</v>
      </c>
      <c r="H18" s="9">
        <f t="shared" si="0"/>
        <v>2148500</v>
      </c>
    </row>
    <row r="19" spans="1:8" s="16" customFormat="1" ht="45">
      <c r="A19" s="32"/>
      <c r="B19" s="2"/>
      <c r="C19" s="26" t="s">
        <v>35</v>
      </c>
      <c r="D19" s="20" t="s">
        <v>73</v>
      </c>
      <c r="E19" s="8">
        <v>0</v>
      </c>
      <c r="F19" s="8">
        <v>70000</v>
      </c>
      <c r="G19" s="8">
        <v>0</v>
      </c>
      <c r="H19" s="10">
        <f t="shared" si="0"/>
        <v>70000</v>
      </c>
    </row>
    <row r="20" spans="1:8" s="16" customFormat="1" ht="12.75">
      <c r="A20" s="2">
        <v>801</v>
      </c>
      <c r="B20" s="2"/>
      <c r="C20" s="2"/>
      <c r="D20" s="18" t="s">
        <v>56</v>
      </c>
      <c r="E20" s="7">
        <v>269178</v>
      </c>
      <c r="F20" s="7">
        <f>SUM(F21)</f>
        <v>12247</v>
      </c>
      <c r="G20" s="7">
        <f>SUM(G21)</f>
        <v>0</v>
      </c>
      <c r="H20" s="9">
        <f t="shared" si="0"/>
        <v>281425</v>
      </c>
    </row>
    <row r="21" spans="1:8" s="16" customFormat="1" ht="12.75">
      <c r="A21" s="32"/>
      <c r="B21" s="2">
        <v>80130</v>
      </c>
      <c r="C21" s="2"/>
      <c r="D21" s="19" t="s">
        <v>62</v>
      </c>
      <c r="E21" s="7">
        <v>119445</v>
      </c>
      <c r="F21" s="7">
        <f>SUM(F22)</f>
        <v>12247</v>
      </c>
      <c r="G21" s="7">
        <f>SUM(G22)</f>
        <v>0</v>
      </c>
      <c r="H21" s="9">
        <f t="shared" si="0"/>
        <v>131692</v>
      </c>
    </row>
    <row r="22" spans="1:8" s="16" customFormat="1" ht="56.25">
      <c r="A22" s="32"/>
      <c r="B22" s="2"/>
      <c r="C22" s="26" t="s">
        <v>36</v>
      </c>
      <c r="D22" s="20" t="s">
        <v>74</v>
      </c>
      <c r="E22" s="8">
        <v>9478</v>
      </c>
      <c r="F22" s="8">
        <v>12247</v>
      </c>
      <c r="G22" s="8">
        <v>0</v>
      </c>
      <c r="H22" s="10">
        <f t="shared" si="0"/>
        <v>21725</v>
      </c>
    </row>
    <row r="23" spans="1:8" s="16" customFormat="1" ht="12.75">
      <c r="A23" s="2">
        <v>851</v>
      </c>
      <c r="B23" s="2"/>
      <c r="C23" s="2"/>
      <c r="D23" s="18" t="s">
        <v>57</v>
      </c>
      <c r="E23" s="7">
        <v>1128401</v>
      </c>
      <c r="F23" s="7">
        <f>SUM(F24)</f>
        <v>0</v>
      </c>
      <c r="G23" s="7">
        <f>SUM(G24)</f>
        <v>401821</v>
      </c>
      <c r="H23" s="9">
        <f t="shared" si="0"/>
        <v>726580</v>
      </c>
    </row>
    <row r="24" spans="1:8" s="16" customFormat="1" ht="56.25">
      <c r="A24" s="32"/>
      <c r="B24" s="2">
        <v>85156</v>
      </c>
      <c r="C24" s="2"/>
      <c r="D24" s="19" t="s">
        <v>63</v>
      </c>
      <c r="E24" s="7">
        <v>1119401</v>
      </c>
      <c r="F24" s="7">
        <f>SUM(F25)</f>
        <v>0</v>
      </c>
      <c r="G24" s="7">
        <f>SUM(G25)</f>
        <v>401821</v>
      </c>
      <c r="H24" s="9">
        <f t="shared" si="0"/>
        <v>717580</v>
      </c>
    </row>
    <row r="25" spans="1:8" s="16" customFormat="1" ht="67.5">
      <c r="A25" s="32"/>
      <c r="B25" s="2"/>
      <c r="C25" s="26" t="s">
        <v>37</v>
      </c>
      <c r="D25" s="20" t="s">
        <v>30</v>
      </c>
      <c r="E25" s="8">
        <v>1119401</v>
      </c>
      <c r="F25" s="8">
        <v>0</v>
      </c>
      <c r="G25" s="8">
        <v>401821</v>
      </c>
      <c r="H25" s="10">
        <f t="shared" si="0"/>
        <v>717580</v>
      </c>
    </row>
    <row r="26" spans="1:8" s="16" customFormat="1" ht="12.75">
      <c r="A26" s="2">
        <v>852</v>
      </c>
      <c r="B26" s="2"/>
      <c r="C26" s="2"/>
      <c r="D26" s="18" t="s">
        <v>15</v>
      </c>
      <c r="E26" s="7">
        <v>4717209</v>
      </c>
      <c r="F26" s="7">
        <f>SUM(F27,F30)</f>
        <v>94826</v>
      </c>
      <c r="G26" s="7">
        <f>SUM(G27,G30)</f>
        <v>136702</v>
      </c>
      <c r="H26" s="9">
        <f t="shared" si="0"/>
        <v>4675333</v>
      </c>
    </row>
    <row r="27" spans="1:8" s="16" customFormat="1" ht="22.5">
      <c r="A27" s="40"/>
      <c r="B27" s="2">
        <v>85201</v>
      </c>
      <c r="C27" s="2"/>
      <c r="D27" s="19" t="s">
        <v>31</v>
      </c>
      <c r="E27" s="7">
        <v>323000</v>
      </c>
      <c r="F27" s="7">
        <f>SUM(F28:F29)</f>
        <v>6840</v>
      </c>
      <c r="G27" s="7">
        <f>SUM(G28:G29)</f>
        <v>136702</v>
      </c>
      <c r="H27" s="9">
        <f t="shared" si="0"/>
        <v>193138</v>
      </c>
    </row>
    <row r="28" spans="1:8" s="16" customFormat="1" ht="33.75">
      <c r="A28" s="41"/>
      <c r="B28" s="2"/>
      <c r="C28" s="2">
        <v>2130</v>
      </c>
      <c r="D28" s="20" t="s">
        <v>75</v>
      </c>
      <c r="E28" s="8">
        <v>323000</v>
      </c>
      <c r="F28" s="8">
        <v>0</v>
      </c>
      <c r="G28" s="8">
        <v>136702</v>
      </c>
      <c r="H28" s="10">
        <f t="shared" si="0"/>
        <v>186298</v>
      </c>
    </row>
    <row r="29" spans="1:8" s="16" customFormat="1" ht="56.25">
      <c r="A29" s="42"/>
      <c r="B29" s="2"/>
      <c r="C29" s="2">
        <v>2310</v>
      </c>
      <c r="D29" s="20" t="s">
        <v>74</v>
      </c>
      <c r="E29" s="8">
        <v>0</v>
      </c>
      <c r="F29" s="8">
        <v>6840</v>
      </c>
      <c r="G29" s="8">
        <v>0</v>
      </c>
      <c r="H29" s="10">
        <f t="shared" si="0"/>
        <v>6840</v>
      </c>
    </row>
    <row r="30" spans="1:8" s="16" customFormat="1" ht="12.75">
      <c r="A30" s="42"/>
      <c r="B30" s="2">
        <v>85202</v>
      </c>
      <c r="C30" s="2"/>
      <c r="D30" s="19" t="s">
        <v>16</v>
      </c>
      <c r="E30" s="7">
        <v>4072798</v>
      </c>
      <c r="F30" s="7">
        <f>SUM(F31:F32)</f>
        <v>87986</v>
      </c>
      <c r="G30" s="7">
        <f>SUM(G31:G32)</f>
        <v>0</v>
      </c>
      <c r="H30" s="9">
        <f t="shared" si="0"/>
        <v>4160784</v>
      </c>
    </row>
    <row r="31" spans="1:8" s="16" customFormat="1" ht="12.75">
      <c r="A31" s="43"/>
      <c r="B31" s="2"/>
      <c r="C31" s="26" t="s">
        <v>38</v>
      </c>
      <c r="D31" s="20" t="s">
        <v>76</v>
      </c>
      <c r="E31" s="8">
        <v>781154</v>
      </c>
      <c r="F31" s="8">
        <v>49000</v>
      </c>
      <c r="G31" s="8">
        <v>0</v>
      </c>
      <c r="H31" s="10">
        <f t="shared" si="0"/>
        <v>830154</v>
      </c>
    </row>
    <row r="32" spans="1:8" s="16" customFormat="1" ht="33.75">
      <c r="A32" s="2">
        <v>852</v>
      </c>
      <c r="B32" s="2">
        <v>85202</v>
      </c>
      <c r="C32" s="2">
        <v>2130</v>
      </c>
      <c r="D32" s="20" t="s">
        <v>75</v>
      </c>
      <c r="E32" s="8">
        <v>2856892</v>
      </c>
      <c r="F32" s="8">
        <v>38986</v>
      </c>
      <c r="G32" s="8">
        <v>0</v>
      </c>
      <c r="H32" s="10">
        <f t="shared" si="0"/>
        <v>2895878</v>
      </c>
    </row>
    <row r="33" spans="1:8" s="16" customFormat="1" ht="12.75">
      <c r="A33" s="6"/>
      <c r="B33" s="6"/>
      <c r="C33" s="6"/>
      <c r="D33" s="4" t="s">
        <v>9</v>
      </c>
      <c r="E33" s="8"/>
      <c r="F33" s="7">
        <f>SUM(F26,F23,F20,F17,F14,F11)</f>
        <v>562666</v>
      </c>
      <c r="G33" s="7">
        <f>SUM(G26,G23,G20,G17,G14,G11)</f>
        <v>538523</v>
      </c>
      <c r="H33" s="8"/>
    </row>
    <row r="34" spans="1:8" s="16" customFormat="1" ht="12.75">
      <c r="A34" s="35" t="s">
        <v>10</v>
      </c>
      <c r="B34" s="36"/>
      <c r="C34" s="36"/>
      <c r="D34" s="36"/>
      <c r="E34" s="8"/>
      <c r="F34" s="8"/>
      <c r="G34" s="8"/>
      <c r="H34" s="7">
        <f>SUM(E9,F33,-G33)</f>
        <v>45398745</v>
      </c>
    </row>
    <row r="35" spans="1:8" s="16" customFormat="1" ht="6.75" customHeight="1">
      <c r="A35" s="37"/>
      <c r="B35" s="38"/>
      <c r="C35" s="38"/>
      <c r="D35" s="39"/>
      <c r="E35" s="39"/>
      <c r="F35" s="39"/>
      <c r="G35" s="39"/>
      <c r="H35" s="39"/>
    </row>
    <row r="36" spans="1:8" s="16" customFormat="1" ht="22.5">
      <c r="A36" s="13"/>
      <c r="B36" s="13"/>
      <c r="C36" s="13"/>
      <c r="D36" s="11" t="s">
        <v>11</v>
      </c>
      <c r="E36" s="7">
        <v>47412370</v>
      </c>
      <c r="F36" s="8"/>
      <c r="G36" s="8"/>
      <c r="H36" s="27"/>
    </row>
    <row r="37" spans="1:8" s="16" customFormat="1" ht="22.5">
      <c r="A37" s="14"/>
      <c r="B37" s="14"/>
      <c r="C37" s="14"/>
      <c r="D37" s="11" t="s">
        <v>12</v>
      </c>
      <c r="E37" s="8"/>
      <c r="F37" s="8"/>
      <c r="G37" s="8"/>
      <c r="H37" s="31"/>
    </row>
    <row r="38" spans="1:8" s="16" customFormat="1" ht="12.75">
      <c r="A38" s="26" t="s">
        <v>39</v>
      </c>
      <c r="B38" s="2"/>
      <c r="C38" s="2"/>
      <c r="D38" s="18" t="s">
        <v>53</v>
      </c>
      <c r="E38" s="7">
        <v>270966</v>
      </c>
      <c r="F38" s="7">
        <f>SUM(F39)</f>
        <v>5593</v>
      </c>
      <c r="G38" s="7">
        <f>SUM(G39)</f>
        <v>0</v>
      </c>
      <c r="H38" s="28">
        <f>SUM(E38:F38,-IF(ISNUMBER(G38),G38,0))</f>
        <v>276559</v>
      </c>
    </row>
    <row r="39" spans="1:8" s="16" customFormat="1" ht="12.75">
      <c r="A39" s="40"/>
      <c r="B39" s="26" t="s">
        <v>40</v>
      </c>
      <c r="C39" s="2"/>
      <c r="D39" s="19" t="s">
        <v>59</v>
      </c>
      <c r="E39" s="7">
        <v>223566</v>
      </c>
      <c r="F39" s="7">
        <f>SUM(F40:F42)</f>
        <v>5593</v>
      </c>
      <c r="G39" s="7">
        <f>SUM(G40:G42)</f>
        <v>0</v>
      </c>
      <c r="H39" s="28">
        <f>SUM(E39:F39,-IF(ISNUMBER(G39),G39,0))</f>
        <v>229159</v>
      </c>
    </row>
    <row r="40" spans="1:8" s="16" customFormat="1" ht="22.5">
      <c r="A40" s="42"/>
      <c r="B40" s="40"/>
      <c r="C40" s="2">
        <v>4010</v>
      </c>
      <c r="D40" s="20" t="s">
        <v>17</v>
      </c>
      <c r="E40" s="8">
        <v>40202</v>
      </c>
      <c r="F40" s="8">
        <v>4635</v>
      </c>
      <c r="G40" s="8">
        <v>0</v>
      </c>
      <c r="H40" s="29">
        <f>SUM(E40:F40,-IF(ISNUMBER(G40),G40,0))</f>
        <v>44837</v>
      </c>
    </row>
    <row r="41" spans="1:8" s="16" customFormat="1" ht="12.75">
      <c r="A41" s="42"/>
      <c r="B41" s="42"/>
      <c r="C41" s="2">
        <v>4110</v>
      </c>
      <c r="D41" s="20" t="s">
        <v>18</v>
      </c>
      <c r="E41" s="8">
        <v>22372</v>
      </c>
      <c r="F41" s="8">
        <v>844</v>
      </c>
      <c r="G41" s="8">
        <v>0</v>
      </c>
      <c r="H41" s="29">
        <f>SUM(E41:F41,-IF(ISNUMBER(G41),G41,0))</f>
        <v>23216</v>
      </c>
    </row>
    <row r="42" spans="1:8" s="16" customFormat="1" ht="12.75">
      <c r="A42" s="43"/>
      <c r="B42" s="43"/>
      <c r="C42" s="2">
        <v>4120</v>
      </c>
      <c r="D42" s="20" t="s">
        <v>24</v>
      </c>
      <c r="E42" s="8">
        <v>3092</v>
      </c>
      <c r="F42" s="8">
        <v>114</v>
      </c>
      <c r="G42" s="8">
        <v>0</v>
      </c>
      <c r="H42" s="29">
        <f>SUM(E42:F42,-IF(ISNUMBER(G42),G42,0))</f>
        <v>3206</v>
      </c>
    </row>
    <row r="43" spans="1:8" s="16" customFormat="1" ht="12.75">
      <c r="A43" s="26" t="s">
        <v>45</v>
      </c>
      <c r="B43" s="2"/>
      <c r="C43" s="2"/>
      <c r="D43" s="18" t="s">
        <v>54</v>
      </c>
      <c r="E43" s="7">
        <v>4798543</v>
      </c>
      <c r="F43" s="7">
        <f>SUM(F44)</f>
        <v>5000</v>
      </c>
      <c r="G43" s="7">
        <f>SUM(G44)</f>
        <v>5000</v>
      </c>
      <c r="H43" s="28">
        <f aca="true" t="shared" si="1" ref="H43:H52">SUM(E43:F43,-IF(ISNUMBER(G43),G43,0))</f>
        <v>4798543</v>
      </c>
    </row>
    <row r="44" spans="1:8" s="16" customFormat="1" ht="12.75">
      <c r="A44" s="40"/>
      <c r="B44" s="26" t="s">
        <v>46</v>
      </c>
      <c r="C44" s="2"/>
      <c r="D44" s="19" t="s">
        <v>64</v>
      </c>
      <c r="E44" s="7">
        <v>276000</v>
      </c>
      <c r="F44" s="7">
        <f>SUM(F45:F46)</f>
        <v>5000</v>
      </c>
      <c r="G44" s="7">
        <f>SUM(G45:G46)</f>
        <v>5000</v>
      </c>
      <c r="H44" s="28">
        <f t="shared" si="1"/>
        <v>276000</v>
      </c>
    </row>
    <row r="45" spans="1:8" s="16" customFormat="1" ht="22.5">
      <c r="A45" s="42"/>
      <c r="B45" s="40"/>
      <c r="C45" s="2">
        <v>3030</v>
      </c>
      <c r="D45" s="20" t="s">
        <v>77</v>
      </c>
      <c r="E45" s="8">
        <v>190000</v>
      </c>
      <c r="F45" s="8">
        <v>0</v>
      </c>
      <c r="G45" s="8">
        <v>5000</v>
      </c>
      <c r="H45" s="29">
        <f t="shared" si="1"/>
        <v>185000</v>
      </c>
    </row>
    <row r="46" spans="1:8" s="16" customFormat="1" ht="22.5">
      <c r="A46" s="43"/>
      <c r="B46" s="43"/>
      <c r="C46" s="2">
        <v>6060</v>
      </c>
      <c r="D46" s="20" t="s">
        <v>79</v>
      </c>
      <c r="E46" s="8">
        <v>0</v>
      </c>
      <c r="F46" s="8">
        <v>5000</v>
      </c>
      <c r="G46" s="8">
        <v>0</v>
      </c>
      <c r="H46" s="29">
        <f t="shared" si="1"/>
        <v>5000</v>
      </c>
    </row>
    <row r="47" spans="1:8" s="16" customFormat="1" ht="38.25">
      <c r="A47" s="26" t="s">
        <v>41</v>
      </c>
      <c r="B47" s="2"/>
      <c r="C47" s="2"/>
      <c r="D47" s="18" t="s">
        <v>55</v>
      </c>
      <c r="E47" s="7">
        <v>2117000</v>
      </c>
      <c r="F47" s="7">
        <f>SUM(F48)</f>
        <v>83555</v>
      </c>
      <c r="G47" s="7">
        <f>SUM(G48)</f>
        <v>13555</v>
      </c>
      <c r="H47" s="28">
        <f t="shared" si="1"/>
        <v>2187000</v>
      </c>
    </row>
    <row r="48" spans="1:8" s="16" customFormat="1" ht="22.5">
      <c r="A48" s="40"/>
      <c r="B48" s="26" t="s">
        <v>42</v>
      </c>
      <c r="C48" s="2"/>
      <c r="D48" s="19" t="s">
        <v>61</v>
      </c>
      <c r="E48" s="7">
        <v>2112000</v>
      </c>
      <c r="F48" s="7">
        <f>SUM(F49:F52)</f>
        <v>83555</v>
      </c>
      <c r="G48" s="7">
        <f>SUM(G49:G52)</f>
        <v>13555</v>
      </c>
      <c r="H48" s="28">
        <f t="shared" si="1"/>
        <v>2182000</v>
      </c>
    </row>
    <row r="49" spans="1:8" s="16" customFormat="1" ht="12.75">
      <c r="A49" s="41"/>
      <c r="B49" s="40"/>
      <c r="C49" s="2">
        <v>4220</v>
      </c>
      <c r="D49" s="20" t="s">
        <v>80</v>
      </c>
      <c r="E49" s="8">
        <v>2000</v>
      </c>
      <c r="F49" s="8">
        <v>0</v>
      </c>
      <c r="G49" s="8">
        <v>1000</v>
      </c>
      <c r="H49" s="29">
        <f>SUM(E49:F49,-IF(ISNUMBER(G49),G49,0))</f>
        <v>1000</v>
      </c>
    </row>
    <row r="50" spans="1:8" s="16" customFormat="1" ht="12.75">
      <c r="A50" s="41"/>
      <c r="B50" s="41"/>
      <c r="C50" s="2">
        <v>4250</v>
      </c>
      <c r="D50" s="20" t="s">
        <v>81</v>
      </c>
      <c r="E50" s="8">
        <v>10000</v>
      </c>
      <c r="F50" s="8">
        <f>70000+7555</f>
        <v>77555</v>
      </c>
      <c r="G50" s="8">
        <v>0</v>
      </c>
      <c r="H50" s="29">
        <f t="shared" si="1"/>
        <v>87555</v>
      </c>
    </row>
    <row r="51" spans="1:8" s="16" customFormat="1" ht="12.75">
      <c r="A51" s="41"/>
      <c r="B51" s="41"/>
      <c r="C51" s="2">
        <v>4270</v>
      </c>
      <c r="D51" s="20" t="s">
        <v>22</v>
      </c>
      <c r="E51" s="8">
        <v>232200</v>
      </c>
      <c r="F51" s="8">
        <v>0</v>
      </c>
      <c r="G51" s="8">
        <v>12555</v>
      </c>
      <c r="H51" s="29">
        <f t="shared" si="1"/>
        <v>219645</v>
      </c>
    </row>
    <row r="52" spans="1:8" s="16" customFormat="1" ht="12.75">
      <c r="A52" s="44"/>
      <c r="B52" s="44"/>
      <c r="C52" s="2">
        <v>4300</v>
      </c>
      <c r="D52" s="20" t="s">
        <v>82</v>
      </c>
      <c r="E52" s="8">
        <v>45744</v>
      </c>
      <c r="F52" s="8">
        <v>6000</v>
      </c>
      <c r="G52" s="8">
        <v>0</v>
      </c>
      <c r="H52" s="29">
        <f t="shared" si="1"/>
        <v>51744</v>
      </c>
    </row>
    <row r="53" spans="1:8" s="16" customFormat="1" ht="12.75">
      <c r="A53" s="26" t="s">
        <v>47</v>
      </c>
      <c r="B53" s="2"/>
      <c r="C53" s="2"/>
      <c r="D53" s="18" t="s">
        <v>56</v>
      </c>
      <c r="E53" s="7">
        <v>20463638</v>
      </c>
      <c r="F53" s="7">
        <f>SUM(F54,F58,F62,F64,F66)</f>
        <v>93961</v>
      </c>
      <c r="G53" s="7">
        <f>SUM(G54,G58,G62,G64,G66)</f>
        <v>17900</v>
      </c>
      <c r="H53" s="28">
        <f aca="true" t="shared" si="2" ref="H53:H61">SUM(E53:F53,-IF(ISNUMBER(G53),G53,0))</f>
        <v>20539699</v>
      </c>
    </row>
    <row r="54" spans="1:8" s="16" customFormat="1" ht="12.75">
      <c r="A54" s="40"/>
      <c r="B54" s="26" t="s">
        <v>48</v>
      </c>
      <c r="C54" s="2"/>
      <c r="D54" s="19" t="s">
        <v>65</v>
      </c>
      <c r="E54" s="7">
        <v>1623031</v>
      </c>
      <c r="F54" s="7">
        <f>SUM(F55:F57)</f>
        <v>36204</v>
      </c>
      <c r="G54" s="7">
        <f>SUM(G55:G57)</f>
        <v>0</v>
      </c>
      <c r="H54" s="28">
        <f>SUM(E54:F54,-IF(ISNUMBER(G54),G54,0))</f>
        <v>1659235</v>
      </c>
    </row>
    <row r="55" spans="1:8" s="16" customFormat="1" ht="22.5">
      <c r="A55" s="41"/>
      <c r="B55" s="40"/>
      <c r="C55" s="2">
        <v>4010</v>
      </c>
      <c r="D55" s="20" t="s">
        <v>17</v>
      </c>
      <c r="E55" s="8">
        <v>1139141</v>
      </c>
      <c r="F55" s="8">
        <v>34828</v>
      </c>
      <c r="G55" s="8">
        <v>0</v>
      </c>
      <c r="H55" s="29">
        <f>SUM(E55:F55,-IF(ISNUMBER(G55),G55,0))</f>
        <v>1173969</v>
      </c>
    </row>
    <row r="56" spans="1:8" s="16" customFormat="1" ht="12.75">
      <c r="A56" s="41"/>
      <c r="B56" s="41"/>
      <c r="C56" s="2">
        <v>4110</v>
      </c>
      <c r="D56" s="20" t="s">
        <v>18</v>
      </c>
      <c r="E56" s="8">
        <v>217301</v>
      </c>
      <c r="F56" s="8">
        <v>1193</v>
      </c>
      <c r="G56" s="8">
        <v>0</v>
      </c>
      <c r="H56" s="29">
        <f>SUM(E56:F56,-IF(ISNUMBER(G56),G56,0))</f>
        <v>218494</v>
      </c>
    </row>
    <row r="57" spans="1:8" s="16" customFormat="1" ht="12.75">
      <c r="A57" s="41"/>
      <c r="B57" s="44"/>
      <c r="C57" s="2">
        <v>4120</v>
      </c>
      <c r="D57" s="20" t="s">
        <v>24</v>
      </c>
      <c r="E57" s="8">
        <v>30043</v>
      </c>
      <c r="F57" s="8">
        <v>183</v>
      </c>
      <c r="G57" s="8">
        <v>0</v>
      </c>
      <c r="H57" s="29">
        <f>SUM(E57:F57,-IF(ISNUMBER(G57),G57,0))</f>
        <v>30226</v>
      </c>
    </row>
    <row r="58" spans="1:8" s="16" customFormat="1" ht="12.75">
      <c r="A58" s="41"/>
      <c r="B58" s="26" t="s">
        <v>49</v>
      </c>
      <c r="C58" s="2"/>
      <c r="D58" s="19" t="s">
        <v>66</v>
      </c>
      <c r="E58" s="7">
        <v>1058844</v>
      </c>
      <c r="F58" s="7">
        <f>SUM(F59:F61)</f>
        <v>20941</v>
      </c>
      <c r="G58" s="7">
        <f>SUM(G59:G61)</f>
        <v>0</v>
      </c>
      <c r="H58" s="28">
        <f t="shared" si="2"/>
        <v>1079785</v>
      </c>
    </row>
    <row r="59" spans="1:8" s="16" customFormat="1" ht="22.5">
      <c r="A59" s="41"/>
      <c r="B59" s="40"/>
      <c r="C59" s="2">
        <v>4010</v>
      </c>
      <c r="D59" s="20" t="s">
        <v>17</v>
      </c>
      <c r="E59" s="8">
        <v>741540</v>
      </c>
      <c r="F59" s="8">
        <v>17758</v>
      </c>
      <c r="G59" s="8">
        <v>0</v>
      </c>
      <c r="H59" s="29">
        <f t="shared" si="2"/>
        <v>759298</v>
      </c>
    </row>
    <row r="60" spans="1:8" s="16" customFormat="1" ht="12.75">
      <c r="A60" s="41"/>
      <c r="B60" s="41"/>
      <c r="C60" s="2">
        <v>4110</v>
      </c>
      <c r="D60" s="20" t="s">
        <v>18</v>
      </c>
      <c r="E60" s="8">
        <v>139721</v>
      </c>
      <c r="F60" s="8">
        <v>2795</v>
      </c>
      <c r="G60" s="8">
        <v>0</v>
      </c>
      <c r="H60" s="29">
        <f t="shared" si="2"/>
        <v>142516</v>
      </c>
    </row>
    <row r="61" spans="1:8" s="16" customFormat="1" ht="12.75">
      <c r="A61" s="41"/>
      <c r="B61" s="44"/>
      <c r="C61" s="2">
        <v>4120</v>
      </c>
      <c r="D61" s="20" t="s">
        <v>24</v>
      </c>
      <c r="E61" s="8">
        <v>19397</v>
      </c>
      <c r="F61" s="8">
        <v>388</v>
      </c>
      <c r="G61" s="8">
        <v>0</v>
      </c>
      <c r="H61" s="29">
        <f t="shared" si="2"/>
        <v>19785</v>
      </c>
    </row>
    <row r="62" spans="1:8" s="16" customFormat="1" ht="12.75">
      <c r="A62" s="41"/>
      <c r="B62" s="26" t="s">
        <v>50</v>
      </c>
      <c r="C62" s="2"/>
      <c r="D62" s="19" t="s">
        <v>62</v>
      </c>
      <c r="E62" s="7">
        <v>10074465</v>
      </c>
      <c r="F62" s="7">
        <f>SUM(F63:F63)</f>
        <v>0</v>
      </c>
      <c r="G62" s="7">
        <f>SUM(G63:G63)</f>
        <v>10600</v>
      </c>
      <c r="H62" s="28">
        <f>SUM(E62:F62,-IF(ISNUMBER(G62),G62,0))</f>
        <v>10063865</v>
      </c>
    </row>
    <row r="63" spans="1:8" s="16" customFormat="1" ht="12.75">
      <c r="A63" s="41"/>
      <c r="B63" s="2"/>
      <c r="C63" s="2">
        <v>4110</v>
      </c>
      <c r="D63" s="20" t="s">
        <v>18</v>
      </c>
      <c r="E63" s="8">
        <v>1200840</v>
      </c>
      <c r="F63" s="8">
        <v>0</v>
      </c>
      <c r="G63" s="8">
        <v>10600</v>
      </c>
      <c r="H63" s="29">
        <f>SUM(E63:F63,-IF(ISNUMBER(G63),G63,0))</f>
        <v>1190240</v>
      </c>
    </row>
    <row r="64" spans="1:8" s="16" customFormat="1" ht="12.75">
      <c r="A64" s="41"/>
      <c r="B64" s="26" t="s">
        <v>51</v>
      </c>
      <c r="C64" s="2"/>
      <c r="D64" s="19" t="s">
        <v>67</v>
      </c>
      <c r="E64" s="7">
        <v>522022</v>
      </c>
      <c r="F64" s="7">
        <f>SUM(F65:F65)</f>
        <v>34516</v>
      </c>
      <c r="G64" s="7">
        <f>SUM(G65:G65)</f>
        <v>0</v>
      </c>
      <c r="H64" s="28">
        <f aca="true" t="shared" si="3" ref="H64:H70">SUM(E64:F64,-IF(ISNUMBER(G64),G64,0))</f>
        <v>556538</v>
      </c>
    </row>
    <row r="65" spans="1:8" s="16" customFormat="1" ht="22.5">
      <c r="A65" s="41"/>
      <c r="B65" s="2"/>
      <c r="C65" s="2">
        <v>4010</v>
      </c>
      <c r="D65" s="20" t="s">
        <v>17</v>
      </c>
      <c r="E65" s="8">
        <v>359167</v>
      </c>
      <c r="F65" s="8">
        <v>34516</v>
      </c>
      <c r="G65" s="8">
        <v>0</v>
      </c>
      <c r="H65" s="29">
        <f t="shared" si="3"/>
        <v>393683</v>
      </c>
    </row>
    <row r="66" spans="1:8" s="16" customFormat="1" ht="45">
      <c r="A66" s="41"/>
      <c r="B66" s="26" t="s">
        <v>52</v>
      </c>
      <c r="C66" s="2"/>
      <c r="D66" s="19" t="s">
        <v>68</v>
      </c>
      <c r="E66" s="7">
        <v>781716</v>
      </c>
      <c r="F66" s="7">
        <f>SUM(F67:F70)</f>
        <v>2300</v>
      </c>
      <c r="G66" s="7">
        <f>SUM(G67:G70)</f>
        <v>7300</v>
      </c>
      <c r="H66" s="28">
        <f t="shared" si="3"/>
        <v>776716</v>
      </c>
    </row>
    <row r="67" spans="1:8" s="16" customFormat="1" ht="22.5">
      <c r="A67" s="41"/>
      <c r="B67" s="40"/>
      <c r="C67" s="2">
        <v>3020</v>
      </c>
      <c r="D67" s="20" t="s">
        <v>27</v>
      </c>
      <c r="E67" s="8">
        <v>3480</v>
      </c>
      <c r="F67" s="8">
        <v>800</v>
      </c>
      <c r="G67" s="8">
        <v>0</v>
      </c>
      <c r="H67" s="29">
        <f t="shared" si="3"/>
        <v>4280</v>
      </c>
    </row>
    <row r="68" spans="1:8" s="16" customFormat="1" ht="12.75">
      <c r="A68" s="41"/>
      <c r="B68" s="41"/>
      <c r="C68" s="2">
        <v>4110</v>
      </c>
      <c r="D68" s="20" t="s">
        <v>18</v>
      </c>
      <c r="E68" s="8">
        <v>74023</v>
      </c>
      <c r="F68" s="8">
        <v>0</v>
      </c>
      <c r="G68" s="8">
        <v>5800</v>
      </c>
      <c r="H68" s="29">
        <f t="shared" si="3"/>
        <v>68223</v>
      </c>
    </row>
    <row r="69" spans="1:8" s="16" customFormat="1" ht="12.75">
      <c r="A69" s="41"/>
      <c r="B69" s="41"/>
      <c r="C69" s="2">
        <v>4270</v>
      </c>
      <c r="D69" s="20" t="s">
        <v>22</v>
      </c>
      <c r="E69" s="8">
        <v>103310</v>
      </c>
      <c r="F69" s="8">
        <v>0</v>
      </c>
      <c r="G69" s="8">
        <v>1500</v>
      </c>
      <c r="H69" s="29">
        <f t="shared" si="3"/>
        <v>101810</v>
      </c>
    </row>
    <row r="70" spans="1:8" s="16" customFormat="1" ht="12.75">
      <c r="A70" s="44"/>
      <c r="B70" s="44"/>
      <c r="C70" s="2">
        <v>4410</v>
      </c>
      <c r="D70" s="20" t="s">
        <v>83</v>
      </c>
      <c r="E70" s="8">
        <v>1800</v>
      </c>
      <c r="F70" s="8">
        <v>1500</v>
      </c>
      <c r="G70" s="8">
        <v>0</v>
      </c>
      <c r="H70" s="29">
        <f t="shared" si="3"/>
        <v>3300</v>
      </c>
    </row>
    <row r="71" spans="1:8" s="16" customFormat="1" ht="12.75">
      <c r="A71" s="26" t="s">
        <v>43</v>
      </c>
      <c r="B71" s="2"/>
      <c r="C71" s="2"/>
      <c r="D71" s="18" t="s">
        <v>57</v>
      </c>
      <c r="E71" s="7">
        <v>1262096</v>
      </c>
      <c r="F71" s="7">
        <f>SUM(F72)</f>
        <v>0</v>
      </c>
      <c r="G71" s="7">
        <f>SUM(G72)</f>
        <v>401821</v>
      </c>
      <c r="H71" s="28">
        <f>SUM(E71:F71,-IF(ISNUMBER(G71),G71,0))</f>
        <v>860275</v>
      </c>
    </row>
    <row r="72" spans="1:8" s="16" customFormat="1" ht="56.25">
      <c r="A72" s="2"/>
      <c r="B72" s="26" t="s">
        <v>44</v>
      </c>
      <c r="C72" s="2"/>
      <c r="D72" s="19" t="s">
        <v>63</v>
      </c>
      <c r="E72" s="7">
        <v>1119401</v>
      </c>
      <c r="F72" s="7">
        <f>SUM(F73:F73)</f>
        <v>0</v>
      </c>
      <c r="G72" s="7">
        <f>SUM(G73:G73)</f>
        <v>401821</v>
      </c>
      <c r="H72" s="28">
        <f>SUM(E72:F72,-IF(ISNUMBER(G72),G72,0))</f>
        <v>717580</v>
      </c>
    </row>
    <row r="73" spans="1:8" s="16" customFormat="1" ht="22.5">
      <c r="A73" s="2">
        <v>851</v>
      </c>
      <c r="B73" s="2">
        <v>85156</v>
      </c>
      <c r="C73" s="2">
        <v>4130</v>
      </c>
      <c r="D73" s="20" t="s">
        <v>84</v>
      </c>
      <c r="E73" s="8">
        <v>1119401</v>
      </c>
      <c r="F73" s="8">
        <v>0</v>
      </c>
      <c r="G73" s="8">
        <v>401821</v>
      </c>
      <c r="H73" s="29">
        <f>SUM(E73:F73,-IF(ISNUMBER(G73),G73,0))</f>
        <v>717580</v>
      </c>
    </row>
    <row r="74" spans="1:8" s="16" customFormat="1" ht="12.75">
      <c r="A74" s="2">
        <v>852</v>
      </c>
      <c r="B74" s="2"/>
      <c r="C74" s="2"/>
      <c r="D74" s="18" t="s">
        <v>15</v>
      </c>
      <c r="E74" s="7">
        <v>7448989</v>
      </c>
      <c r="F74" s="7">
        <f>SUM(F75,F84)</f>
        <v>109826</v>
      </c>
      <c r="G74" s="7">
        <f>SUM(G75,G84)</f>
        <v>165737</v>
      </c>
      <c r="H74" s="28">
        <f aca="true" t="shared" si="4" ref="H74:H90">SUM(E74:F74,-IF(ISNUMBER(G74),G74,0))</f>
        <v>7393078</v>
      </c>
    </row>
    <row r="75" spans="1:8" s="16" customFormat="1" ht="22.5">
      <c r="A75" s="40"/>
      <c r="B75" s="2">
        <v>85201</v>
      </c>
      <c r="C75" s="2"/>
      <c r="D75" s="19" t="s">
        <v>31</v>
      </c>
      <c r="E75" s="7">
        <v>420940</v>
      </c>
      <c r="F75" s="7">
        <f>SUM(F76:F83)</f>
        <v>21840</v>
      </c>
      <c r="G75" s="7">
        <f>SUM(G76:G83)</f>
        <v>165737</v>
      </c>
      <c r="H75" s="28">
        <f t="shared" si="4"/>
        <v>277043</v>
      </c>
    </row>
    <row r="76" spans="1:8" s="16" customFormat="1" ht="12.75">
      <c r="A76" s="41"/>
      <c r="B76" s="40"/>
      <c r="C76" s="2">
        <v>3110</v>
      </c>
      <c r="D76" s="20" t="s">
        <v>78</v>
      </c>
      <c r="E76" s="27">
        <v>222489</v>
      </c>
      <c r="F76" s="27">
        <v>0</v>
      </c>
      <c r="G76" s="27">
        <v>136702</v>
      </c>
      <c r="H76" s="29">
        <f t="shared" si="4"/>
        <v>85787</v>
      </c>
    </row>
    <row r="77" spans="1:8" s="16" customFormat="1" ht="22.5">
      <c r="A77" s="41"/>
      <c r="B77" s="41"/>
      <c r="C77" s="2">
        <v>4010</v>
      </c>
      <c r="D77" s="20" t="s">
        <v>17</v>
      </c>
      <c r="E77" s="27">
        <v>77251</v>
      </c>
      <c r="F77" s="27">
        <v>14713</v>
      </c>
      <c r="G77" s="27">
        <v>24415</v>
      </c>
      <c r="H77" s="29">
        <f t="shared" si="4"/>
        <v>67549</v>
      </c>
    </row>
    <row r="78" spans="1:8" s="16" customFormat="1" ht="12.75">
      <c r="A78" s="41"/>
      <c r="B78" s="41"/>
      <c r="C78" s="2">
        <v>4110</v>
      </c>
      <c r="D78" s="20" t="s">
        <v>18</v>
      </c>
      <c r="E78" s="27">
        <v>14332</v>
      </c>
      <c r="F78" s="27">
        <v>2677</v>
      </c>
      <c r="G78" s="27">
        <v>3218</v>
      </c>
      <c r="H78" s="29">
        <f t="shared" si="4"/>
        <v>13791</v>
      </c>
    </row>
    <row r="79" spans="1:8" s="16" customFormat="1" ht="12.75">
      <c r="A79" s="41"/>
      <c r="B79" s="41"/>
      <c r="C79" s="2">
        <v>4120</v>
      </c>
      <c r="D79" s="20" t="s">
        <v>24</v>
      </c>
      <c r="E79" s="27">
        <v>1978</v>
      </c>
      <c r="F79" s="27">
        <v>360</v>
      </c>
      <c r="G79" s="27">
        <v>406</v>
      </c>
      <c r="H79" s="29">
        <f t="shared" si="4"/>
        <v>1932</v>
      </c>
    </row>
    <row r="80" spans="1:8" s="16" customFormat="1" ht="12.75">
      <c r="A80" s="41"/>
      <c r="B80" s="41"/>
      <c r="C80" s="2">
        <v>4210</v>
      </c>
      <c r="D80" s="20" t="s">
        <v>85</v>
      </c>
      <c r="E80" s="27">
        <v>5073</v>
      </c>
      <c r="F80" s="27">
        <v>1600</v>
      </c>
      <c r="G80" s="27">
        <v>0</v>
      </c>
      <c r="H80" s="29">
        <f t="shared" si="4"/>
        <v>6673</v>
      </c>
    </row>
    <row r="81" spans="1:8" s="16" customFormat="1" ht="12.75">
      <c r="A81" s="41"/>
      <c r="B81" s="41"/>
      <c r="C81" s="2">
        <v>4300</v>
      </c>
      <c r="D81" s="20" t="s">
        <v>86</v>
      </c>
      <c r="E81" s="27">
        <v>3015</v>
      </c>
      <c r="F81" s="27">
        <v>1500</v>
      </c>
      <c r="G81" s="27">
        <v>0</v>
      </c>
      <c r="H81" s="29">
        <f t="shared" si="4"/>
        <v>4515</v>
      </c>
    </row>
    <row r="82" spans="1:8" s="16" customFormat="1" ht="12.75">
      <c r="A82" s="41"/>
      <c r="B82" s="41"/>
      <c r="C82" s="2">
        <v>4410</v>
      </c>
      <c r="D82" s="20" t="s">
        <v>83</v>
      </c>
      <c r="E82" s="27">
        <v>32</v>
      </c>
      <c r="F82" s="27">
        <v>500</v>
      </c>
      <c r="G82" s="27">
        <v>0</v>
      </c>
      <c r="H82" s="29">
        <f t="shared" si="4"/>
        <v>532</v>
      </c>
    </row>
    <row r="83" spans="1:8" s="16" customFormat="1" ht="22.5">
      <c r="A83" s="41"/>
      <c r="B83" s="44"/>
      <c r="C83" s="2">
        <v>4440</v>
      </c>
      <c r="D83" s="20" t="s">
        <v>23</v>
      </c>
      <c r="E83" s="27">
        <v>4743</v>
      </c>
      <c r="F83" s="27">
        <v>490</v>
      </c>
      <c r="G83" s="27">
        <v>996</v>
      </c>
      <c r="H83" s="29">
        <f t="shared" si="4"/>
        <v>4237</v>
      </c>
    </row>
    <row r="84" spans="1:8" s="16" customFormat="1" ht="12.75">
      <c r="A84" s="41"/>
      <c r="B84" s="2">
        <v>85202</v>
      </c>
      <c r="C84" s="2"/>
      <c r="D84" s="19" t="s">
        <v>16</v>
      </c>
      <c r="E84" s="7">
        <v>4786298</v>
      </c>
      <c r="F84" s="7">
        <f>SUM(F85:F90)</f>
        <v>87986</v>
      </c>
      <c r="G84" s="7">
        <f>SUM(G85:G90)</f>
        <v>0</v>
      </c>
      <c r="H84" s="28">
        <f t="shared" si="4"/>
        <v>4874284</v>
      </c>
    </row>
    <row r="85" spans="1:8" s="16" customFormat="1" ht="12.75">
      <c r="A85" s="41"/>
      <c r="B85" s="40"/>
      <c r="C85" s="2">
        <v>4210</v>
      </c>
      <c r="D85" s="20" t="s">
        <v>85</v>
      </c>
      <c r="E85" s="27">
        <v>153077</v>
      </c>
      <c r="F85" s="27">
        <f>25000-18000</f>
        <v>7000</v>
      </c>
      <c r="G85" s="27">
        <v>0</v>
      </c>
      <c r="H85" s="29">
        <f t="shared" si="4"/>
        <v>160077</v>
      </c>
    </row>
    <row r="86" spans="1:8" s="16" customFormat="1" ht="12.75">
      <c r="A86" s="41"/>
      <c r="B86" s="41"/>
      <c r="C86" s="2">
        <v>4220</v>
      </c>
      <c r="D86" s="20" t="s">
        <v>80</v>
      </c>
      <c r="E86" s="27">
        <v>355020</v>
      </c>
      <c r="F86" s="27">
        <f>10000+18000</f>
        <v>28000</v>
      </c>
      <c r="G86" s="27">
        <v>0</v>
      </c>
      <c r="H86" s="29">
        <f t="shared" si="4"/>
        <v>383020</v>
      </c>
    </row>
    <row r="87" spans="1:8" s="16" customFormat="1" ht="22.5">
      <c r="A87" s="41"/>
      <c r="B87" s="41"/>
      <c r="C87" s="2">
        <v>4230</v>
      </c>
      <c r="D87" s="20" t="s">
        <v>87</v>
      </c>
      <c r="E87" s="27">
        <v>24038</v>
      </c>
      <c r="F87" s="27">
        <v>10000</v>
      </c>
      <c r="G87" s="27">
        <v>0</v>
      </c>
      <c r="H87" s="29">
        <f t="shared" si="4"/>
        <v>34038</v>
      </c>
    </row>
    <row r="88" spans="1:8" s="16" customFormat="1" ht="12.75">
      <c r="A88" s="41"/>
      <c r="B88" s="41"/>
      <c r="C88" s="2">
        <v>4260</v>
      </c>
      <c r="D88" s="20" t="s">
        <v>29</v>
      </c>
      <c r="E88" s="27">
        <v>333186</v>
      </c>
      <c r="F88" s="27">
        <v>9986</v>
      </c>
      <c r="G88" s="27">
        <v>0</v>
      </c>
      <c r="H88" s="29">
        <f t="shared" si="4"/>
        <v>343172</v>
      </c>
    </row>
    <row r="89" spans="1:8" s="16" customFormat="1" ht="12.75">
      <c r="A89" s="41"/>
      <c r="B89" s="41"/>
      <c r="C89" s="2">
        <v>4270</v>
      </c>
      <c r="D89" s="20" t="s">
        <v>22</v>
      </c>
      <c r="E89" s="27">
        <v>165251</v>
      </c>
      <c r="F89" s="27">
        <v>15000</v>
      </c>
      <c r="G89" s="27">
        <v>0</v>
      </c>
      <c r="H89" s="29">
        <f t="shared" si="4"/>
        <v>180251</v>
      </c>
    </row>
    <row r="90" spans="1:8" s="16" customFormat="1" ht="12.75">
      <c r="A90" s="44"/>
      <c r="B90" s="44"/>
      <c r="C90" s="2">
        <v>4300</v>
      </c>
      <c r="D90" s="20" t="s">
        <v>86</v>
      </c>
      <c r="E90" s="8">
        <v>79094</v>
      </c>
      <c r="F90" s="8">
        <v>18000</v>
      </c>
      <c r="G90" s="8">
        <v>0</v>
      </c>
      <c r="H90" s="29">
        <f t="shared" si="4"/>
        <v>97094</v>
      </c>
    </row>
    <row r="91" spans="1:8" s="16" customFormat="1" ht="25.5">
      <c r="A91" s="2">
        <v>854</v>
      </c>
      <c r="B91" s="2"/>
      <c r="C91" s="2"/>
      <c r="D91" s="18" t="s">
        <v>58</v>
      </c>
      <c r="E91" s="7">
        <v>3647855</v>
      </c>
      <c r="F91" s="7">
        <f>SUM(F92,F96,F99)</f>
        <v>0</v>
      </c>
      <c r="G91" s="7">
        <f>SUM(G92,G96,G99)</f>
        <v>76061</v>
      </c>
      <c r="H91" s="28">
        <f aca="true" t="shared" si="5" ref="H91:H100">SUM(E91:F91,-IF(ISNUMBER(G91),G91,0))</f>
        <v>3571794</v>
      </c>
    </row>
    <row r="92" spans="1:8" s="16" customFormat="1" ht="22.5">
      <c r="A92" s="40"/>
      <c r="B92" s="2">
        <v>85403</v>
      </c>
      <c r="C92" s="2"/>
      <c r="D92" s="19" t="s">
        <v>69</v>
      </c>
      <c r="E92" s="7">
        <v>1028642</v>
      </c>
      <c r="F92" s="7">
        <f>SUM(F93:F95)</f>
        <v>0</v>
      </c>
      <c r="G92" s="7">
        <f>SUM(G93:G95)</f>
        <v>67300</v>
      </c>
      <c r="H92" s="28">
        <f t="shared" si="5"/>
        <v>961342</v>
      </c>
    </row>
    <row r="93" spans="1:8" s="16" customFormat="1" ht="22.5">
      <c r="A93" s="41"/>
      <c r="B93" s="40"/>
      <c r="C93" s="2">
        <v>4010</v>
      </c>
      <c r="D93" s="20" t="s">
        <v>17</v>
      </c>
      <c r="E93" s="27">
        <v>444659</v>
      </c>
      <c r="F93" s="27">
        <v>0</v>
      </c>
      <c r="G93" s="27">
        <v>58000</v>
      </c>
      <c r="H93" s="29">
        <f t="shared" si="5"/>
        <v>386659</v>
      </c>
    </row>
    <row r="94" spans="1:8" s="16" customFormat="1" ht="12.75">
      <c r="A94" s="41"/>
      <c r="B94" s="41"/>
      <c r="C94" s="2">
        <v>4110</v>
      </c>
      <c r="D94" s="20" t="s">
        <v>18</v>
      </c>
      <c r="E94" s="27">
        <v>83927</v>
      </c>
      <c r="F94" s="27">
        <v>0</v>
      </c>
      <c r="G94" s="27">
        <v>8200</v>
      </c>
      <c r="H94" s="29">
        <f t="shared" si="5"/>
        <v>75727</v>
      </c>
    </row>
    <row r="95" spans="1:8" s="16" customFormat="1" ht="12.75">
      <c r="A95" s="41"/>
      <c r="B95" s="44"/>
      <c r="C95" s="2">
        <v>4120</v>
      </c>
      <c r="D95" s="20" t="s">
        <v>24</v>
      </c>
      <c r="E95" s="27">
        <v>11600</v>
      </c>
      <c r="F95" s="27">
        <v>0</v>
      </c>
      <c r="G95" s="27">
        <v>1100</v>
      </c>
      <c r="H95" s="29">
        <f t="shared" si="5"/>
        <v>10500</v>
      </c>
    </row>
    <row r="96" spans="1:8" s="16" customFormat="1" ht="33.75">
      <c r="A96" s="41"/>
      <c r="B96" s="2">
        <v>85406</v>
      </c>
      <c r="C96" s="2"/>
      <c r="D96" s="19" t="s">
        <v>70</v>
      </c>
      <c r="E96" s="7">
        <v>544151</v>
      </c>
      <c r="F96" s="7">
        <f>SUM(F97:F98)</f>
        <v>0</v>
      </c>
      <c r="G96" s="7">
        <f>SUM(G97:G98)</f>
        <v>7561</v>
      </c>
      <c r="H96" s="28">
        <f t="shared" si="5"/>
        <v>536590</v>
      </c>
    </row>
    <row r="97" spans="1:8" s="16" customFormat="1" ht="22.5">
      <c r="A97" s="41"/>
      <c r="B97" s="40"/>
      <c r="C97" s="2">
        <v>4010</v>
      </c>
      <c r="D97" s="20" t="s">
        <v>17</v>
      </c>
      <c r="E97" s="27">
        <v>347001</v>
      </c>
      <c r="F97" s="27">
        <v>0</v>
      </c>
      <c r="G97" s="27">
        <v>5000</v>
      </c>
      <c r="H97" s="29">
        <f t="shared" si="5"/>
        <v>342001</v>
      </c>
    </row>
    <row r="98" spans="1:8" s="16" customFormat="1" ht="12.75">
      <c r="A98" s="41"/>
      <c r="B98" s="44"/>
      <c r="C98" s="2">
        <v>4110</v>
      </c>
      <c r="D98" s="20" t="s">
        <v>18</v>
      </c>
      <c r="E98" s="27">
        <v>65378</v>
      </c>
      <c r="F98" s="27">
        <v>0</v>
      </c>
      <c r="G98" s="27">
        <v>2561</v>
      </c>
      <c r="H98" s="29">
        <f t="shared" si="5"/>
        <v>62817</v>
      </c>
    </row>
    <row r="99" spans="1:8" s="16" customFormat="1" ht="12.75">
      <c r="A99" s="41"/>
      <c r="B99" s="2">
        <v>85410</v>
      </c>
      <c r="C99" s="2"/>
      <c r="D99" s="19" t="s">
        <v>71</v>
      </c>
      <c r="E99" s="7">
        <v>1259504</v>
      </c>
      <c r="F99" s="7">
        <f>SUM(F100:F100)</f>
        <v>0</v>
      </c>
      <c r="G99" s="7">
        <f>SUM(G100:G100)</f>
        <v>1200</v>
      </c>
      <c r="H99" s="28">
        <f t="shared" si="5"/>
        <v>1258304</v>
      </c>
    </row>
    <row r="100" spans="1:8" s="16" customFormat="1" ht="22.5">
      <c r="A100" s="44"/>
      <c r="B100" s="2"/>
      <c r="C100" s="2">
        <v>4010</v>
      </c>
      <c r="D100" s="20" t="s">
        <v>17</v>
      </c>
      <c r="E100" s="27">
        <v>723225</v>
      </c>
      <c r="F100" s="27">
        <v>0</v>
      </c>
      <c r="G100" s="27">
        <v>1200</v>
      </c>
      <c r="H100" s="29">
        <f t="shared" si="5"/>
        <v>722025</v>
      </c>
    </row>
    <row r="101" spans="1:8" s="16" customFormat="1" ht="12.75">
      <c r="A101" s="21"/>
      <c r="B101" s="21"/>
      <c r="C101" s="21"/>
      <c r="D101" s="19" t="s">
        <v>13</v>
      </c>
      <c r="E101" s="8"/>
      <c r="F101" s="7">
        <f>SUM(F91,F74,F71,F53,F47,F43,F38)</f>
        <v>297935</v>
      </c>
      <c r="G101" s="7">
        <f>SUM(G91,G74,G71,G53,G47,G43,G38)</f>
        <v>680074</v>
      </c>
      <c r="H101" s="31"/>
    </row>
    <row r="102" spans="1:8" s="16" customFormat="1" ht="12.75">
      <c r="A102" s="35" t="s">
        <v>19</v>
      </c>
      <c r="B102" s="36"/>
      <c r="C102" s="36"/>
      <c r="D102" s="36"/>
      <c r="E102" s="8"/>
      <c r="F102" s="8"/>
      <c r="G102" s="8"/>
      <c r="H102" s="30">
        <f>SUM(E36,F101,-G101)</f>
        <v>47030231</v>
      </c>
    </row>
    <row r="103" spans="5:8" ht="12.75">
      <c r="E103" s="1"/>
      <c r="F103" s="1"/>
      <c r="G103" s="1"/>
      <c r="H103" s="1"/>
    </row>
    <row r="104" spans="5:8" ht="12.75">
      <c r="E104" s="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5:8" ht="12.75">
      <c r="E108" s="1"/>
      <c r="F108" s="1"/>
      <c r="G108" s="1"/>
      <c r="H108" s="1"/>
    </row>
  </sheetData>
  <mergeCells count="26">
    <mergeCell ref="A75:A90"/>
    <mergeCell ref="B76:B83"/>
    <mergeCell ref="B85:B90"/>
    <mergeCell ref="A92:A100"/>
    <mergeCell ref="B93:B95"/>
    <mergeCell ref="B97:B98"/>
    <mergeCell ref="A54:A70"/>
    <mergeCell ref="B55:B57"/>
    <mergeCell ref="B59:B61"/>
    <mergeCell ref="B67:B70"/>
    <mergeCell ref="A102:D102"/>
    <mergeCell ref="A34:D34"/>
    <mergeCell ref="A35:H35"/>
    <mergeCell ref="A27:A31"/>
    <mergeCell ref="A39:A42"/>
    <mergeCell ref="B40:B42"/>
    <mergeCell ref="A44:A46"/>
    <mergeCell ref="B45:B46"/>
    <mergeCell ref="A48:A52"/>
    <mergeCell ref="B49:B52"/>
    <mergeCell ref="A18:A19"/>
    <mergeCell ref="A21:A22"/>
    <mergeCell ref="A5:H5"/>
    <mergeCell ref="A24:A25"/>
    <mergeCell ref="A12:A13"/>
    <mergeCell ref="A15:A16"/>
  </mergeCells>
  <printOptions/>
  <pageMargins left="0.64" right="0.24" top="0.46" bottom="0.77" header="0.24" footer="0.4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3" sqref="C3:H10"/>
    </sheetView>
  </sheetViews>
  <sheetFormatPr defaultColWidth="9.00390625" defaultRowHeight="12.75"/>
  <sheetData>
    <row r="1" spans="1:8" ht="12.75">
      <c r="A1">
        <v>600</v>
      </c>
      <c r="D1" t="s">
        <v>25</v>
      </c>
      <c r="E1" s="1">
        <v>3956883</v>
      </c>
      <c r="F1" s="1">
        <v>13177</v>
      </c>
      <c r="G1" s="1">
        <v>13177</v>
      </c>
      <c r="H1" s="1">
        <v>3956883</v>
      </c>
    </row>
    <row r="2" spans="2:8" ht="12.75">
      <c r="B2">
        <v>60014</v>
      </c>
      <c r="D2" t="s">
        <v>26</v>
      </c>
      <c r="E2" s="1">
        <v>3956883</v>
      </c>
      <c r="F2" s="1">
        <v>13177</v>
      </c>
      <c r="G2" s="1">
        <v>13177</v>
      </c>
      <c r="H2" s="1">
        <v>3956883</v>
      </c>
    </row>
    <row r="3" spans="3:8" ht="12.75">
      <c r="C3">
        <v>3020</v>
      </c>
      <c r="D3" t="s">
        <v>27</v>
      </c>
      <c r="E3" s="1">
        <v>14150</v>
      </c>
      <c r="F3">
        <v>0</v>
      </c>
      <c r="G3" s="1">
        <v>3200</v>
      </c>
      <c r="H3" s="1">
        <v>10950</v>
      </c>
    </row>
    <row r="4" spans="3:8" ht="12.75">
      <c r="C4">
        <v>4010</v>
      </c>
      <c r="D4" t="s">
        <v>17</v>
      </c>
      <c r="E4" s="1">
        <v>544409</v>
      </c>
      <c r="F4" s="1">
        <v>10508</v>
      </c>
      <c r="G4">
        <v>0</v>
      </c>
      <c r="H4" s="1">
        <v>554917</v>
      </c>
    </row>
    <row r="5" spans="3:8" ht="12.75">
      <c r="C5">
        <v>4110</v>
      </c>
      <c r="D5" t="s">
        <v>18</v>
      </c>
      <c r="E5" s="1">
        <v>99285</v>
      </c>
      <c r="F5" s="1">
        <v>1198</v>
      </c>
      <c r="G5">
        <v>0</v>
      </c>
      <c r="H5" s="1">
        <v>100483</v>
      </c>
    </row>
    <row r="6" spans="3:8" ht="12.75">
      <c r="C6">
        <v>4120</v>
      </c>
      <c r="D6" t="s">
        <v>24</v>
      </c>
      <c r="E6" s="1">
        <v>14745</v>
      </c>
      <c r="F6">
        <v>235</v>
      </c>
      <c r="G6">
        <v>0</v>
      </c>
      <c r="H6" s="1">
        <v>14980</v>
      </c>
    </row>
    <row r="7" spans="1:8" ht="12.75">
      <c r="A7">
        <v>600</v>
      </c>
      <c r="B7">
        <v>60014</v>
      </c>
      <c r="C7">
        <v>4140</v>
      </c>
      <c r="D7" t="s">
        <v>28</v>
      </c>
      <c r="E7" s="1">
        <v>2600</v>
      </c>
      <c r="F7">
        <v>623</v>
      </c>
      <c r="G7">
        <v>0</v>
      </c>
      <c r="H7" s="1">
        <v>3223</v>
      </c>
    </row>
    <row r="8" spans="3:8" ht="12.75">
      <c r="C8">
        <v>4260</v>
      </c>
      <c r="D8" t="s">
        <v>29</v>
      </c>
      <c r="E8" s="1">
        <v>17300</v>
      </c>
      <c r="F8">
        <v>0</v>
      </c>
      <c r="G8" s="1">
        <v>8530</v>
      </c>
      <c r="H8" s="1">
        <v>8770</v>
      </c>
    </row>
    <row r="9" spans="3:8" ht="12.75">
      <c r="C9">
        <v>4270</v>
      </c>
      <c r="D9" t="s">
        <v>22</v>
      </c>
      <c r="E9" s="1">
        <v>798106</v>
      </c>
      <c r="F9">
        <v>0</v>
      </c>
      <c r="G9" s="1">
        <v>1447</v>
      </c>
      <c r="H9" s="1">
        <v>796659</v>
      </c>
    </row>
    <row r="10" spans="3:8" ht="12.75">
      <c r="C10">
        <v>4440</v>
      </c>
      <c r="D10" t="s">
        <v>23</v>
      </c>
      <c r="E10" s="1">
        <v>17392</v>
      </c>
      <c r="F10">
        <v>613</v>
      </c>
      <c r="G10">
        <v>0</v>
      </c>
      <c r="H10" s="1">
        <v>18005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2004-10-27T09:07:24Z</cp:lastPrinted>
  <dcterms:created xsi:type="dcterms:W3CDTF">2004-06-11T06:37:11Z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