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1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<sst xmlns="http://schemas.openxmlformats.org/spreadsheetml/2006/main" count="200" uniqueCount="52">
  <si>
    <t>Dział</t>
  </si>
  <si>
    <t>Rozdział</t>
  </si>
  <si>
    <t>Nazwa zadania inwestycyjnego</t>
  </si>
  <si>
    <t>Lata realizacji</t>
  </si>
  <si>
    <t>Planowane łaczne nakłady finansowe</t>
  </si>
  <si>
    <t>PLANOWANE NAKŁADY</t>
  </si>
  <si>
    <t>Jednostka organizacyjna realizująca zadanie</t>
  </si>
  <si>
    <t>ŹRÓDŁA FINANSOWANIA</t>
  </si>
  <si>
    <t>Środki własne</t>
  </si>
  <si>
    <t>Kredyty i pożyczki</t>
  </si>
  <si>
    <t>TRANSPORT I ŁĄCZNOŚĆ</t>
  </si>
  <si>
    <t>-</t>
  </si>
  <si>
    <t>PZD Iława</t>
  </si>
  <si>
    <t xml:space="preserve"> 2000-2005</t>
  </si>
  <si>
    <t>OPIEKA SPOŁECZNA</t>
  </si>
  <si>
    <t>DPS Lubawa</t>
  </si>
  <si>
    <t>Starostwo Powiatowe</t>
  </si>
  <si>
    <t>Modernizacja drogi Różnowo-Redaki, odcinek 2,5 km</t>
  </si>
  <si>
    <t>Nakłady poniesione do 31.XII.2003</t>
  </si>
  <si>
    <t>Rok budżetowy 2004</t>
  </si>
  <si>
    <t>Inne źródła</t>
  </si>
  <si>
    <t>Lata następne</t>
  </si>
  <si>
    <t>WYDATKI  INWESTYCYJNE  POWIATU</t>
  </si>
  <si>
    <t xml:space="preserve"> ZWIĄZANE  Z  REALIZACJĄ  WIELOLETNICH  PROGRAMÓW INWESTYCYJNYCH</t>
  </si>
  <si>
    <t xml:space="preserve"> 2000-2007</t>
  </si>
  <si>
    <t>Budowa chodnika w Fijewie , droga Lubawa-Rumienica</t>
  </si>
  <si>
    <t>Modernizacja drogi Lipowy Dwór-Szałkowo dł. 3,5 km</t>
  </si>
  <si>
    <t xml:space="preserve"> 2002-2008</t>
  </si>
  <si>
    <t xml:space="preserve"> 2001-2008</t>
  </si>
  <si>
    <t>2002-2009</t>
  </si>
  <si>
    <t>2003-2010</t>
  </si>
  <si>
    <t xml:space="preserve">Modernizacja mostu w Jerzwałdzie droga Zalewo-Susz    </t>
  </si>
  <si>
    <t>2003-2005</t>
  </si>
  <si>
    <t>Pozostałe nakłady do poniesienia (8+13+14+15)</t>
  </si>
  <si>
    <t xml:space="preserve">Budowa DPS Lubawa- Oddział Iława        II etap </t>
  </si>
  <si>
    <t>Modernizacja drogi Prątnica-Omule-Złotowo w miejscowości Omule dł.            550 m.</t>
  </si>
  <si>
    <t>Modernizacja drogi Złotowo-Lubstyn            dł. 2,5 km</t>
  </si>
  <si>
    <t>Wydatki inwestycyjne razem</t>
  </si>
  <si>
    <t>Dotacje na zadania inwestycyjne Służby Zdrowia</t>
  </si>
  <si>
    <t>Rozbudowa Szpitala Powiatowego w Iławie Bryła "C" z utworzeniem Oddziału Ratownictwa</t>
  </si>
  <si>
    <t>OCHRONA ZDROWIA</t>
  </si>
  <si>
    <t>2001-2008</t>
  </si>
  <si>
    <t>Szpital Powiatowy w Iławie</t>
  </si>
  <si>
    <t>Ogółem wydatki inwestycyjne</t>
  </si>
  <si>
    <t xml:space="preserve">Modernizacja drogi Iława-Boreczno, odcinek Makowo-Sąpy </t>
  </si>
  <si>
    <t>F-sze Europ. SAPARD</t>
  </si>
  <si>
    <t>do Uchwały Rady Powiatu Nr XXI/         /2004</t>
  </si>
  <si>
    <t>z dnia 9 września 2004 r.</t>
  </si>
  <si>
    <t>Załącznik Nr 4</t>
  </si>
  <si>
    <t>Załącznik Nr 5</t>
  </si>
  <si>
    <t>do Uchwały Rady Powiatu Nr XXII/         /2004</t>
  </si>
  <si>
    <t>z dnia 30 września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</si>
</sst>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1">
      <selection activeCell="A11" sqref="A1:IV16384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31.125" style="0" customWidth="1"/>
    <col min="4" max="4" width="7.625" style="1" customWidth="1"/>
    <col min="5" max="7" width="12.75390625" style="0" customWidth="1"/>
    <col min="8" max="8" width="12.75390625" style="2" customWidth="1"/>
    <col min="9" max="15" width="12.75390625" style="0" customWidth="1"/>
    <col min="16" max="16" width="16.375" style="0" customWidth="1"/>
  </cols>
  <sheetData>
    <row r="1" spans="4:14" s="51" customFormat="1" ht="16.5" customHeight="1">
      <c r="D1" s="52"/>
      <c r="H1" s="53"/>
      <c r="K1" s="54"/>
      <c r="L1" s="55" t="s">
        <v>48</v>
      </c>
      <c r="M1" s="50"/>
      <c r="N1" s="50"/>
    </row>
    <row r="2" spans="4:14" s="51" customFormat="1" ht="15" customHeight="1">
      <c r="D2" s="52"/>
      <c r="H2" s="53"/>
      <c r="K2" s="56"/>
      <c r="L2" s="57" t="s">
        <v>46</v>
      </c>
      <c r="M2" s="56"/>
      <c r="N2" s="56"/>
    </row>
    <row r="3" spans="4:14" s="51" customFormat="1" ht="15.75" customHeight="1">
      <c r="D3" s="52"/>
      <c r="H3" s="53"/>
      <c r="K3" s="56"/>
      <c r="L3" s="57" t="s">
        <v>47</v>
      </c>
      <c r="M3" s="56"/>
      <c r="N3" s="56"/>
    </row>
    <row r="4" spans="13:15" ht="16.5" customHeight="1">
      <c r="M4" s="3"/>
      <c r="N4" s="3"/>
      <c r="O4" s="4"/>
    </row>
    <row r="5" spans="13:15" ht="16.5" customHeight="1">
      <c r="M5" s="3"/>
      <c r="N5" s="3"/>
      <c r="O5" s="4"/>
    </row>
    <row r="6" spans="13:15" ht="1.5" customHeight="1">
      <c r="M6" s="3"/>
      <c r="N6" s="3"/>
      <c r="O6" s="4"/>
    </row>
    <row r="7" spans="13:15" ht="16.5" customHeight="1" hidden="1">
      <c r="M7" s="3"/>
      <c r="N7" s="3"/>
      <c r="O7" s="4"/>
    </row>
    <row r="8" spans="1:16" s="5" customFormat="1" ht="23.25">
      <c r="A8" s="75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s="5" customFormat="1" ht="23.25" customHeight="1">
      <c r="A9" s="75" t="s">
        <v>23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1:16" ht="18">
      <c r="K10" s="6"/>
      <c r="P10" s="7"/>
    </row>
    <row r="11" spans="1:16" s="9" customFormat="1" ht="12.75">
      <c r="A11" s="60" t="s">
        <v>0</v>
      </c>
      <c r="B11" s="60" t="s">
        <v>1</v>
      </c>
      <c r="C11" s="62" t="s">
        <v>2</v>
      </c>
      <c r="D11" s="60" t="s">
        <v>3</v>
      </c>
      <c r="E11" s="60" t="s">
        <v>4</v>
      </c>
      <c r="F11" s="60" t="s">
        <v>18</v>
      </c>
      <c r="G11" s="65" t="s">
        <v>33</v>
      </c>
      <c r="H11" s="79" t="s">
        <v>5</v>
      </c>
      <c r="I11" s="80"/>
      <c r="J11" s="80"/>
      <c r="K11" s="80"/>
      <c r="L11" s="80"/>
      <c r="M11" s="80"/>
      <c r="N11" s="80"/>
      <c r="O11" s="80"/>
      <c r="P11" s="60" t="s">
        <v>6</v>
      </c>
    </row>
    <row r="12" spans="1:16" s="10" customFormat="1" ht="12.75">
      <c r="A12" s="61"/>
      <c r="B12" s="61"/>
      <c r="C12" s="63"/>
      <c r="D12" s="64"/>
      <c r="E12" s="63"/>
      <c r="F12" s="63"/>
      <c r="G12" s="81"/>
      <c r="H12" s="65" t="s">
        <v>19</v>
      </c>
      <c r="I12" s="67" t="s">
        <v>7</v>
      </c>
      <c r="J12" s="68"/>
      <c r="K12" s="68"/>
      <c r="L12" s="69"/>
      <c r="M12" s="60">
        <v>2005</v>
      </c>
      <c r="N12" s="60">
        <v>2006</v>
      </c>
      <c r="O12" s="60" t="s">
        <v>21</v>
      </c>
      <c r="P12" s="64"/>
    </row>
    <row r="13" spans="1:16" s="10" customFormat="1" ht="22.5">
      <c r="A13" s="61"/>
      <c r="B13" s="61"/>
      <c r="C13" s="63"/>
      <c r="D13" s="64"/>
      <c r="E13" s="63"/>
      <c r="F13" s="63"/>
      <c r="G13" s="82"/>
      <c r="H13" s="66"/>
      <c r="I13" s="8" t="s">
        <v>8</v>
      </c>
      <c r="J13" s="8" t="s">
        <v>9</v>
      </c>
      <c r="K13" s="8" t="s">
        <v>45</v>
      </c>
      <c r="L13" s="8" t="s">
        <v>20</v>
      </c>
      <c r="M13" s="60"/>
      <c r="N13" s="60"/>
      <c r="O13" s="60"/>
      <c r="P13" s="64"/>
    </row>
    <row r="14" spans="1:16" s="10" customFormat="1" ht="11.25">
      <c r="A14" s="22">
        <v>1</v>
      </c>
      <c r="B14" s="22">
        <f>A14+1</f>
        <v>2</v>
      </c>
      <c r="C14" s="22">
        <f>B14+1</f>
        <v>3</v>
      </c>
      <c r="D14" s="22">
        <f aca="true" t="shared" si="0" ref="D14:P14">C14+1</f>
        <v>4</v>
      </c>
      <c r="E14" s="22">
        <f t="shared" si="0"/>
        <v>5</v>
      </c>
      <c r="F14" s="22">
        <f t="shared" si="0"/>
        <v>6</v>
      </c>
      <c r="G14" s="22">
        <f t="shared" si="0"/>
        <v>7</v>
      </c>
      <c r="H14" s="22">
        <f t="shared" si="0"/>
        <v>8</v>
      </c>
      <c r="I14" s="22">
        <f t="shared" si="0"/>
        <v>9</v>
      </c>
      <c r="J14" s="22">
        <f t="shared" si="0"/>
        <v>10</v>
      </c>
      <c r="K14" s="22">
        <f t="shared" si="0"/>
        <v>11</v>
      </c>
      <c r="L14" s="22">
        <f t="shared" si="0"/>
        <v>12</v>
      </c>
      <c r="M14" s="22">
        <f t="shared" si="0"/>
        <v>13</v>
      </c>
      <c r="N14" s="22">
        <f t="shared" si="0"/>
        <v>14</v>
      </c>
      <c r="O14" s="22">
        <f t="shared" si="0"/>
        <v>15</v>
      </c>
      <c r="P14" s="22">
        <f t="shared" si="0"/>
        <v>16</v>
      </c>
    </row>
    <row r="15" spans="1:16" s="13" customFormat="1" ht="15">
      <c r="A15" s="29">
        <v>600</v>
      </c>
      <c r="B15" s="20"/>
      <c r="C15" s="11" t="s">
        <v>10</v>
      </c>
      <c r="D15" s="11"/>
      <c r="E15" s="33">
        <f aca="true" t="shared" si="1" ref="E15:O15">SUM(E16:E22)</f>
        <v>11042393</v>
      </c>
      <c r="F15" s="33">
        <f t="shared" si="1"/>
        <v>1823632</v>
      </c>
      <c r="G15" s="33">
        <f t="shared" si="1"/>
        <v>9218761</v>
      </c>
      <c r="H15" s="33">
        <f t="shared" si="1"/>
        <v>1498865</v>
      </c>
      <c r="I15" s="33">
        <f t="shared" si="1"/>
        <v>876281</v>
      </c>
      <c r="J15" s="28" t="s">
        <v>11</v>
      </c>
      <c r="K15" s="33">
        <f t="shared" si="1"/>
        <v>622584</v>
      </c>
      <c r="L15" s="33">
        <f t="shared" si="1"/>
        <v>0</v>
      </c>
      <c r="M15" s="33">
        <f t="shared" si="1"/>
        <v>736411</v>
      </c>
      <c r="N15" s="33">
        <f t="shared" si="1"/>
        <v>900000</v>
      </c>
      <c r="O15" s="33">
        <f t="shared" si="1"/>
        <v>6083485</v>
      </c>
      <c r="P15" s="12"/>
    </row>
    <row r="16" spans="1:16" s="15" customFormat="1" ht="25.5">
      <c r="A16" s="24"/>
      <c r="B16" s="30">
        <v>60014</v>
      </c>
      <c r="C16" s="32" t="s">
        <v>44</v>
      </c>
      <c r="D16" s="19" t="s">
        <v>24</v>
      </c>
      <c r="E16" s="27">
        <f>SUM(F16:G16)</f>
        <v>3577685</v>
      </c>
      <c r="F16" s="27">
        <v>427693</v>
      </c>
      <c r="G16" s="27">
        <f>SUM(H16,M16,N16,O16)</f>
        <v>3149992</v>
      </c>
      <c r="H16" s="27">
        <f>SUM(I16,K16)</f>
        <v>1498865</v>
      </c>
      <c r="I16" s="27">
        <v>876281</v>
      </c>
      <c r="J16" s="28" t="s">
        <v>11</v>
      </c>
      <c r="K16" s="27">
        <v>622584</v>
      </c>
      <c r="L16" s="28" t="s">
        <v>11</v>
      </c>
      <c r="M16" s="27">
        <v>500000</v>
      </c>
      <c r="N16" s="27">
        <v>500000</v>
      </c>
      <c r="O16" s="27">
        <v>651127</v>
      </c>
      <c r="P16" s="19" t="s">
        <v>16</v>
      </c>
    </row>
    <row r="17" spans="1:16" s="15" customFormat="1" ht="25.5">
      <c r="A17" s="16"/>
      <c r="B17" s="16"/>
      <c r="C17" s="32" t="s">
        <v>25</v>
      </c>
      <c r="D17" s="19" t="s">
        <v>24</v>
      </c>
      <c r="E17" s="27">
        <v>564255</v>
      </c>
      <c r="F17" s="27">
        <v>221447</v>
      </c>
      <c r="G17" s="27">
        <v>342808</v>
      </c>
      <c r="H17" s="28" t="s">
        <v>11</v>
      </c>
      <c r="I17" s="28" t="s">
        <v>11</v>
      </c>
      <c r="J17" s="28" t="s">
        <v>11</v>
      </c>
      <c r="K17" s="28" t="s">
        <v>11</v>
      </c>
      <c r="L17" s="28" t="s">
        <v>11</v>
      </c>
      <c r="M17" s="27">
        <v>100000</v>
      </c>
      <c r="N17" s="27">
        <v>100000</v>
      </c>
      <c r="O17" s="27">
        <v>142808</v>
      </c>
      <c r="P17" s="19" t="s">
        <v>12</v>
      </c>
    </row>
    <row r="18" spans="1:16" s="15" customFormat="1" ht="25.5">
      <c r="A18" s="16"/>
      <c r="B18" s="16"/>
      <c r="C18" s="32" t="s">
        <v>26</v>
      </c>
      <c r="D18" s="19" t="s">
        <v>27</v>
      </c>
      <c r="E18" s="27">
        <v>2307757</v>
      </c>
      <c r="F18" s="27">
        <v>1105003</v>
      </c>
      <c r="G18" s="27">
        <v>1202754</v>
      </c>
      <c r="H18" s="28" t="s">
        <v>11</v>
      </c>
      <c r="I18" s="28" t="s">
        <v>11</v>
      </c>
      <c r="J18" s="28" t="s">
        <v>11</v>
      </c>
      <c r="K18" s="28" t="s">
        <v>11</v>
      </c>
      <c r="L18" s="28" t="s">
        <v>11</v>
      </c>
      <c r="M18" s="28" t="s">
        <v>11</v>
      </c>
      <c r="N18" s="28" t="s">
        <v>11</v>
      </c>
      <c r="O18" s="27">
        <v>1202754</v>
      </c>
      <c r="P18" s="19" t="s">
        <v>12</v>
      </c>
    </row>
    <row r="19" spans="1:16" s="15" customFormat="1" ht="25.5">
      <c r="A19" s="17"/>
      <c r="B19" s="17"/>
      <c r="C19" s="32" t="s">
        <v>36</v>
      </c>
      <c r="D19" s="19" t="s">
        <v>28</v>
      </c>
      <c r="E19" s="27">
        <v>1952281</v>
      </c>
      <c r="F19" s="27">
        <v>17120</v>
      </c>
      <c r="G19" s="27">
        <v>1935161</v>
      </c>
      <c r="H19" s="28" t="s">
        <v>11</v>
      </c>
      <c r="I19" s="28" t="s">
        <v>11</v>
      </c>
      <c r="J19" s="28" t="s">
        <v>11</v>
      </c>
      <c r="K19" s="28" t="s">
        <v>11</v>
      </c>
      <c r="L19" s="28" t="s">
        <v>11</v>
      </c>
      <c r="M19" s="28" t="s">
        <v>11</v>
      </c>
      <c r="N19" s="27">
        <v>100000</v>
      </c>
      <c r="O19" s="27">
        <v>1835161</v>
      </c>
      <c r="P19" s="19" t="s">
        <v>12</v>
      </c>
    </row>
    <row r="20" spans="1:16" s="15" customFormat="1" ht="25.5">
      <c r="A20" s="16"/>
      <c r="B20" s="16"/>
      <c r="C20" s="32" t="s">
        <v>17</v>
      </c>
      <c r="D20" s="19" t="s">
        <v>29</v>
      </c>
      <c r="E20" s="27">
        <v>1790415</v>
      </c>
      <c r="F20" s="27">
        <v>19260</v>
      </c>
      <c r="G20" s="27">
        <v>1771155</v>
      </c>
      <c r="H20" s="28" t="s">
        <v>11</v>
      </c>
      <c r="I20" s="28" t="s">
        <v>11</v>
      </c>
      <c r="J20" s="28" t="s">
        <v>11</v>
      </c>
      <c r="K20" s="28" t="s">
        <v>11</v>
      </c>
      <c r="L20" s="28" t="s">
        <v>11</v>
      </c>
      <c r="M20" s="28" t="s">
        <v>11</v>
      </c>
      <c r="N20" s="27">
        <v>200000</v>
      </c>
      <c r="O20" s="27">
        <v>1571155</v>
      </c>
      <c r="P20" s="19" t="s">
        <v>12</v>
      </c>
    </row>
    <row r="21" spans="1:16" s="15" customFormat="1" ht="38.25">
      <c r="A21" s="17"/>
      <c r="B21" s="17"/>
      <c r="C21" s="32" t="s">
        <v>35</v>
      </c>
      <c r="D21" s="19" t="s">
        <v>30</v>
      </c>
      <c r="E21" s="27">
        <v>700000</v>
      </c>
      <c r="F21" s="27">
        <v>19520</v>
      </c>
      <c r="G21" s="27">
        <v>680480</v>
      </c>
      <c r="H21" s="28" t="s">
        <v>11</v>
      </c>
      <c r="I21" s="28" t="s">
        <v>11</v>
      </c>
      <c r="J21" s="28" t="s">
        <v>11</v>
      </c>
      <c r="K21" s="28" t="s">
        <v>11</v>
      </c>
      <c r="L21" s="28" t="s">
        <v>11</v>
      </c>
      <c r="M21" s="28" t="s">
        <v>11</v>
      </c>
      <c r="N21" s="28" t="s">
        <v>11</v>
      </c>
      <c r="O21" s="27">
        <v>680480</v>
      </c>
      <c r="P21" s="19" t="s">
        <v>12</v>
      </c>
    </row>
    <row r="22" spans="1:16" s="15" customFormat="1" ht="25.5">
      <c r="A22" s="18"/>
      <c r="B22" s="18"/>
      <c r="C22" s="32" t="s">
        <v>31</v>
      </c>
      <c r="D22" s="19" t="s">
        <v>32</v>
      </c>
      <c r="E22" s="27">
        <v>150000</v>
      </c>
      <c r="F22" s="27">
        <v>13589</v>
      </c>
      <c r="G22" s="27">
        <v>136411</v>
      </c>
      <c r="H22" s="28" t="s">
        <v>11</v>
      </c>
      <c r="I22" s="28" t="s">
        <v>11</v>
      </c>
      <c r="J22" s="28" t="s">
        <v>11</v>
      </c>
      <c r="K22" s="28" t="s">
        <v>11</v>
      </c>
      <c r="L22" s="28" t="s">
        <v>11</v>
      </c>
      <c r="M22" s="27">
        <v>136411</v>
      </c>
      <c r="N22" s="28" t="s">
        <v>11</v>
      </c>
      <c r="O22" s="28" t="s">
        <v>11</v>
      </c>
      <c r="P22" s="19" t="s">
        <v>12</v>
      </c>
    </row>
    <row r="23" spans="1:16" s="13" customFormat="1" ht="15">
      <c r="A23" s="29">
        <v>852</v>
      </c>
      <c r="B23" s="23"/>
      <c r="C23" s="11" t="s">
        <v>14</v>
      </c>
      <c r="D23" s="25"/>
      <c r="E23" s="33">
        <f>SUM(E24)</f>
        <v>2128261</v>
      </c>
      <c r="F23" s="33">
        <f aca="true" t="shared" si="2" ref="F23:O23">SUM(F24)</f>
        <v>1373538</v>
      </c>
      <c r="G23" s="33">
        <f t="shared" si="2"/>
        <v>754723</v>
      </c>
      <c r="H23" s="33">
        <f t="shared" si="2"/>
        <v>550000</v>
      </c>
      <c r="I23" s="33">
        <f t="shared" si="2"/>
        <v>0</v>
      </c>
      <c r="J23" s="33">
        <f t="shared" si="2"/>
        <v>550000</v>
      </c>
      <c r="K23" s="33">
        <f t="shared" si="2"/>
        <v>0</v>
      </c>
      <c r="L23" s="33">
        <f t="shared" si="2"/>
        <v>0</v>
      </c>
      <c r="M23" s="33">
        <f t="shared" si="2"/>
        <v>204723</v>
      </c>
      <c r="N23" s="33">
        <f t="shared" si="2"/>
        <v>0</v>
      </c>
      <c r="O23" s="33">
        <f t="shared" si="2"/>
        <v>0</v>
      </c>
      <c r="P23" s="32"/>
    </row>
    <row r="24" spans="1:16" s="15" customFormat="1" ht="28.5">
      <c r="A24" s="26"/>
      <c r="B24" s="31">
        <v>85202</v>
      </c>
      <c r="C24" s="32" t="s">
        <v>34</v>
      </c>
      <c r="D24" s="14" t="s">
        <v>13</v>
      </c>
      <c r="E24" s="27">
        <v>2128261</v>
      </c>
      <c r="F24" s="27">
        <v>1373538</v>
      </c>
      <c r="G24" s="27">
        <v>754723</v>
      </c>
      <c r="H24" s="27">
        <v>550000</v>
      </c>
      <c r="I24" s="28" t="s">
        <v>11</v>
      </c>
      <c r="J24" s="27">
        <v>550000</v>
      </c>
      <c r="K24" s="28" t="s">
        <v>11</v>
      </c>
      <c r="L24" s="28" t="s">
        <v>11</v>
      </c>
      <c r="M24" s="27">
        <v>204723</v>
      </c>
      <c r="N24" s="28" t="s">
        <v>11</v>
      </c>
      <c r="O24" s="28" t="s">
        <v>11</v>
      </c>
      <c r="P24" s="19" t="s">
        <v>15</v>
      </c>
    </row>
    <row r="25" spans="1:16" s="21" customFormat="1" ht="33" customHeight="1">
      <c r="A25" s="76" t="s">
        <v>37</v>
      </c>
      <c r="B25" s="77"/>
      <c r="C25" s="77"/>
      <c r="D25" s="78"/>
      <c r="E25" s="35">
        <f>E15+E23</f>
        <v>13170654</v>
      </c>
      <c r="F25" s="35">
        <f aca="true" t="shared" si="3" ref="F25:O25">F15+F23</f>
        <v>3197170</v>
      </c>
      <c r="G25" s="35">
        <f t="shared" si="3"/>
        <v>9973484</v>
      </c>
      <c r="H25" s="35">
        <f t="shared" si="3"/>
        <v>2048865</v>
      </c>
      <c r="I25" s="35">
        <f>I15+I23</f>
        <v>876281</v>
      </c>
      <c r="J25" s="35">
        <v>550000</v>
      </c>
      <c r="K25" s="35">
        <f t="shared" si="3"/>
        <v>622584</v>
      </c>
      <c r="L25" s="35">
        <f t="shared" si="3"/>
        <v>0</v>
      </c>
      <c r="M25" s="35">
        <f t="shared" si="3"/>
        <v>941134</v>
      </c>
      <c r="N25" s="35">
        <f t="shared" si="3"/>
        <v>900000</v>
      </c>
      <c r="O25" s="35">
        <f t="shared" si="3"/>
        <v>6083485</v>
      </c>
      <c r="P25" s="34"/>
    </row>
    <row r="26" spans="1:16" ht="31.5" customHeight="1">
      <c r="A26" s="70" t="s">
        <v>38</v>
      </c>
      <c r="B26" s="71"/>
      <c r="C26" s="72"/>
      <c r="D26" s="36"/>
      <c r="E26" s="37"/>
      <c r="F26" s="37"/>
      <c r="G26" s="37"/>
      <c r="H26" s="38"/>
      <c r="I26" s="37"/>
      <c r="J26" s="37"/>
      <c r="K26" s="37"/>
      <c r="L26" s="37"/>
      <c r="M26" s="37"/>
      <c r="N26" s="37"/>
      <c r="O26" s="37"/>
      <c r="P26" s="37"/>
    </row>
    <row r="27" spans="1:16" s="43" customFormat="1" ht="12.75">
      <c r="A27" s="40">
        <v>851</v>
      </c>
      <c r="B27" s="41"/>
      <c r="C27" s="39" t="s">
        <v>40</v>
      </c>
      <c r="D27" s="42"/>
      <c r="E27" s="47">
        <f>SUM(E28)</f>
        <v>17860000</v>
      </c>
      <c r="F27" s="47">
        <f>SUM(F28)</f>
        <v>7860000</v>
      </c>
      <c r="G27" s="47">
        <f>SUM(G28)</f>
        <v>10000000</v>
      </c>
      <c r="H27" s="33">
        <f>SUM(H28)</f>
        <v>0</v>
      </c>
      <c r="I27" s="28" t="s">
        <v>11</v>
      </c>
      <c r="J27" s="33">
        <f>SUM(J28)</f>
        <v>0</v>
      </c>
      <c r="K27" s="28" t="s">
        <v>11</v>
      </c>
      <c r="L27" s="28" t="s">
        <v>11</v>
      </c>
      <c r="M27" s="33">
        <f>SUM(M28)</f>
        <v>5256000</v>
      </c>
      <c r="N27" s="33">
        <f>SUM(N28)</f>
        <v>4644000</v>
      </c>
      <c r="O27" s="33">
        <f>SUM(O28)</f>
        <v>0</v>
      </c>
      <c r="P27" s="41"/>
    </row>
    <row r="28" spans="1:16" s="43" customFormat="1" ht="38.25">
      <c r="A28" s="41"/>
      <c r="B28" s="39">
        <v>85111</v>
      </c>
      <c r="C28" s="44" t="s">
        <v>39</v>
      </c>
      <c r="D28" s="45" t="s">
        <v>41</v>
      </c>
      <c r="E28" s="48">
        <v>17860000</v>
      </c>
      <c r="F28" s="49">
        <v>7860000</v>
      </c>
      <c r="G28" s="49">
        <v>10000000</v>
      </c>
      <c r="H28" s="27">
        <v>0</v>
      </c>
      <c r="I28" s="28" t="s">
        <v>11</v>
      </c>
      <c r="J28" s="27">
        <v>0</v>
      </c>
      <c r="K28" s="28" t="s">
        <v>11</v>
      </c>
      <c r="L28" s="28" t="s">
        <v>11</v>
      </c>
      <c r="M28" s="27">
        <v>5256000</v>
      </c>
      <c r="N28" s="27">
        <v>4644000</v>
      </c>
      <c r="O28" s="46">
        <v>0</v>
      </c>
      <c r="P28" s="45" t="s">
        <v>42</v>
      </c>
    </row>
    <row r="29" spans="1:16" s="43" customFormat="1" ht="33.75" customHeight="1">
      <c r="A29" s="73" t="s">
        <v>43</v>
      </c>
      <c r="B29" s="73"/>
      <c r="C29" s="73"/>
      <c r="D29" s="74"/>
      <c r="E29" s="47">
        <f aca="true" t="shared" si="4" ref="E29:O29">SUM(E25,E27)</f>
        <v>31030654</v>
      </c>
      <c r="F29" s="47">
        <f t="shared" si="4"/>
        <v>11057170</v>
      </c>
      <c r="G29" s="47">
        <f t="shared" si="4"/>
        <v>19973484</v>
      </c>
      <c r="H29" s="47">
        <f t="shared" si="4"/>
        <v>2048865</v>
      </c>
      <c r="I29" s="47">
        <f t="shared" si="4"/>
        <v>876281</v>
      </c>
      <c r="J29" s="47">
        <f t="shared" si="4"/>
        <v>550000</v>
      </c>
      <c r="K29" s="47">
        <f t="shared" si="4"/>
        <v>622584</v>
      </c>
      <c r="L29" s="47">
        <f t="shared" si="4"/>
        <v>0</v>
      </c>
      <c r="M29" s="47">
        <f t="shared" si="4"/>
        <v>6197134</v>
      </c>
      <c r="N29" s="47">
        <f t="shared" si="4"/>
        <v>5544000</v>
      </c>
      <c r="O29" s="47">
        <f t="shared" si="4"/>
        <v>6083485</v>
      </c>
      <c r="P29" s="41"/>
    </row>
  </sheetData>
  <mergeCells count="19">
    <mergeCell ref="A26:C26"/>
    <mergeCell ref="A29:D29"/>
    <mergeCell ref="A9:P9"/>
    <mergeCell ref="A8:P8"/>
    <mergeCell ref="A25:D25"/>
    <mergeCell ref="H11:O11"/>
    <mergeCell ref="D11:D13"/>
    <mergeCell ref="E11:E13"/>
    <mergeCell ref="F11:F13"/>
    <mergeCell ref="G11:G13"/>
    <mergeCell ref="A11:A13"/>
    <mergeCell ref="B11:B13"/>
    <mergeCell ref="C11:C13"/>
    <mergeCell ref="P11:P13"/>
    <mergeCell ref="H12:H13"/>
    <mergeCell ref="I12:L12"/>
    <mergeCell ref="M12:M13"/>
    <mergeCell ref="O12:O13"/>
    <mergeCell ref="N12:N13"/>
  </mergeCells>
  <printOptions/>
  <pageMargins left="0.2755905511811024" right="0.2755905511811024" top="0.7086614173228347" bottom="0.7086614173228347" header="0.1968503937007874" footer="0.196850393700787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H1">
      <selection activeCell="L4" sqref="L4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31.125" style="0" customWidth="1"/>
    <col min="4" max="4" width="7.625" style="1" customWidth="1"/>
    <col min="5" max="7" width="12.75390625" style="0" customWidth="1"/>
    <col min="8" max="8" width="12.75390625" style="2" customWidth="1"/>
    <col min="9" max="15" width="12.75390625" style="0" customWidth="1"/>
    <col min="16" max="16" width="16.375" style="0" customWidth="1"/>
  </cols>
  <sheetData>
    <row r="1" spans="4:14" s="51" customFormat="1" ht="16.5" customHeight="1">
      <c r="D1" s="52"/>
      <c r="H1" s="53"/>
      <c r="K1" s="54"/>
      <c r="L1" s="55" t="s">
        <v>49</v>
      </c>
      <c r="M1" s="50"/>
      <c r="N1" s="50"/>
    </row>
    <row r="2" spans="4:14" s="51" customFormat="1" ht="15" customHeight="1">
      <c r="D2" s="52"/>
      <c r="H2" s="53"/>
      <c r="K2" s="56"/>
      <c r="L2" s="57" t="s">
        <v>50</v>
      </c>
      <c r="M2" s="56"/>
      <c r="N2" s="56"/>
    </row>
    <row r="3" spans="4:14" s="51" customFormat="1" ht="15.75" customHeight="1">
      <c r="D3" s="52"/>
      <c r="H3" s="53"/>
      <c r="K3" s="56"/>
      <c r="L3" s="57" t="s">
        <v>51</v>
      </c>
      <c r="M3" s="56"/>
      <c r="N3" s="56"/>
    </row>
    <row r="4" spans="13:15" ht="16.5" customHeight="1">
      <c r="M4" s="3"/>
      <c r="N4" s="3"/>
      <c r="O4" s="4"/>
    </row>
    <row r="5" spans="13:15" ht="16.5" customHeight="1">
      <c r="M5" s="3"/>
      <c r="N5" s="3"/>
      <c r="O5" s="4"/>
    </row>
    <row r="6" spans="13:15" ht="1.5" customHeight="1">
      <c r="M6" s="3"/>
      <c r="N6" s="3"/>
      <c r="O6" s="4"/>
    </row>
    <row r="7" spans="13:15" ht="16.5" customHeight="1" hidden="1">
      <c r="M7" s="3"/>
      <c r="N7" s="3"/>
      <c r="O7" s="4"/>
    </row>
    <row r="8" spans="1:16" s="5" customFormat="1" ht="23.25">
      <c r="A8" s="75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s="5" customFormat="1" ht="23.25" customHeight="1">
      <c r="A9" s="75" t="s">
        <v>23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1:16" ht="18">
      <c r="K10" s="6"/>
      <c r="P10" s="7"/>
    </row>
    <row r="11" spans="1:16" s="9" customFormat="1" ht="12.75">
      <c r="A11" s="60" t="s">
        <v>0</v>
      </c>
      <c r="B11" s="60" t="s">
        <v>1</v>
      </c>
      <c r="C11" s="62" t="s">
        <v>2</v>
      </c>
      <c r="D11" s="60" t="s">
        <v>3</v>
      </c>
      <c r="E11" s="60" t="s">
        <v>4</v>
      </c>
      <c r="F11" s="60" t="s">
        <v>18</v>
      </c>
      <c r="G11" s="65" t="s">
        <v>33</v>
      </c>
      <c r="H11" s="79" t="s">
        <v>5</v>
      </c>
      <c r="I11" s="80"/>
      <c r="J11" s="80"/>
      <c r="K11" s="80"/>
      <c r="L11" s="80"/>
      <c r="M11" s="80"/>
      <c r="N11" s="80"/>
      <c r="O11" s="80"/>
      <c r="P11" s="60" t="s">
        <v>6</v>
      </c>
    </row>
    <row r="12" spans="1:16" s="10" customFormat="1" ht="12.75">
      <c r="A12" s="61"/>
      <c r="B12" s="61"/>
      <c r="C12" s="63"/>
      <c r="D12" s="64"/>
      <c r="E12" s="63"/>
      <c r="F12" s="63"/>
      <c r="G12" s="81"/>
      <c r="H12" s="65" t="s">
        <v>19</v>
      </c>
      <c r="I12" s="67" t="s">
        <v>7</v>
      </c>
      <c r="J12" s="68"/>
      <c r="K12" s="68"/>
      <c r="L12" s="69"/>
      <c r="M12" s="60">
        <v>2005</v>
      </c>
      <c r="N12" s="60">
        <v>2006</v>
      </c>
      <c r="O12" s="60" t="s">
        <v>21</v>
      </c>
      <c r="P12" s="64"/>
    </row>
    <row r="13" spans="1:16" s="10" customFormat="1" ht="22.5">
      <c r="A13" s="61"/>
      <c r="B13" s="61"/>
      <c r="C13" s="63"/>
      <c r="D13" s="64"/>
      <c r="E13" s="63"/>
      <c r="F13" s="63"/>
      <c r="G13" s="82"/>
      <c r="H13" s="66"/>
      <c r="I13" s="8" t="s">
        <v>8</v>
      </c>
      <c r="J13" s="8" t="s">
        <v>9</v>
      </c>
      <c r="K13" s="8" t="s">
        <v>45</v>
      </c>
      <c r="L13" s="8" t="s">
        <v>20</v>
      </c>
      <c r="M13" s="60"/>
      <c r="N13" s="60"/>
      <c r="O13" s="60"/>
      <c r="P13" s="64"/>
    </row>
    <row r="14" spans="1:16" s="10" customFormat="1" ht="11.25">
      <c r="A14" s="22">
        <v>1</v>
      </c>
      <c r="B14" s="22">
        <f>A14+1</f>
        <v>2</v>
      </c>
      <c r="C14" s="22">
        <f>B14+1</f>
        <v>3</v>
      </c>
      <c r="D14" s="22">
        <f aca="true" t="shared" si="0" ref="D14:P14">C14+1</f>
        <v>4</v>
      </c>
      <c r="E14" s="22">
        <f t="shared" si="0"/>
        <v>5</v>
      </c>
      <c r="F14" s="22">
        <f t="shared" si="0"/>
        <v>6</v>
      </c>
      <c r="G14" s="22">
        <f t="shared" si="0"/>
        <v>7</v>
      </c>
      <c r="H14" s="22">
        <f t="shared" si="0"/>
        <v>8</v>
      </c>
      <c r="I14" s="22">
        <f t="shared" si="0"/>
        <v>9</v>
      </c>
      <c r="J14" s="22">
        <f t="shared" si="0"/>
        <v>10</v>
      </c>
      <c r="K14" s="22">
        <f t="shared" si="0"/>
        <v>11</v>
      </c>
      <c r="L14" s="22">
        <f t="shared" si="0"/>
        <v>12</v>
      </c>
      <c r="M14" s="22">
        <f t="shared" si="0"/>
        <v>13</v>
      </c>
      <c r="N14" s="22">
        <f t="shared" si="0"/>
        <v>14</v>
      </c>
      <c r="O14" s="22">
        <f t="shared" si="0"/>
        <v>15</v>
      </c>
      <c r="P14" s="22">
        <f t="shared" si="0"/>
        <v>16</v>
      </c>
    </row>
    <row r="15" spans="1:16" s="13" customFormat="1" ht="15">
      <c r="A15" s="29">
        <v>600</v>
      </c>
      <c r="B15" s="20"/>
      <c r="C15" s="11" t="s">
        <v>10</v>
      </c>
      <c r="D15" s="11"/>
      <c r="E15" s="33">
        <f aca="true" t="shared" si="1" ref="E15:O15">SUM(E16:E22)</f>
        <v>11042393</v>
      </c>
      <c r="F15" s="33">
        <f t="shared" si="1"/>
        <v>1823632</v>
      </c>
      <c r="G15" s="33">
        <f t="shared" si="1"/>
        <v>9218761</v>
      </c>
      <c r="H15" s="33">
        <f t="shared" si="1"/>
        <v>1498865</v>
      </c>
      <c r="I15" s="33">
        <f t="shared" si="1"/>
        <v>876281</v>
      </c>
      <c r="J15" s="28" t="s">
        <v>11</v>
      </c>
      <c r="K15" s="33">
        <f t="shared" si="1"/>
        <v>622584</v>
      </c>
      <c r="L15" s="33">
        <f t="shared" si="1"/>
        <v>0</v>
      </c>
      <c r="M15" s="33">
        <f t="shared" si="1"/>
        <v>736411</v>
      </c>
      <c r="N15" s="33">
        <f t="shared" si="1"/>
        <v>900000</v>
      </c>
      <c r="O15" s="33">
        <f t="shared" si="1"/>
        <v>6083485</v>
      </c>
      <c r="P15" s="12"/>
    </row>
    <row r="16" spans="1:16" s="15" customFormat="1" ht="25.5">
      <c r="A16" s="24"/>
      <c r="B16" s="30">
        <v>60014</v>
      </c>
      <c r="C16" s="32" t="s">
        <v>44</v>
      </c>
      <c r="D16" s="19" t="s">
        <v>24</v>
      </c>
      <c r="E16" s="27">
        <f>SUM(F16:G16)</f>
        <v>3577685</v>
      </c>
      <c r="F16" s="27">
        <v>427693</v>
      </c>
      <c r="G16" s="27">
        <f>SUM(H16,M16,N16,O16)</f>
        <v>3149992</v>
      </c>
      <c r="H16" s="27">
        <f>SUM(I16,K16)</f>
        <v>1498865</v>
      </c>
      <c r="I16" s="27">
        <v>876281</v>
      </c>
      <c r="J16" s="28" t="s">
        <v>11</v>
      </c>
      <c r="K16" s="27">
        <v>622584</v>
      </c>
      <c r="L16" s="28" t="s">
        <v>11</v>
      </c>
      <c r="M16" s="27">
        <v>500000</v>
      </c>
      <c r="N16" s="27">
        <v>500000</v>
      </c>
      <c r="O16" s="27">
        <v>651127</v>
      </c>
      <c r="P16" s="19" t="s">
        <v>16</v>
      </c>
    </row>
    <row r="17" spans="1:16" s="15" customFormat="1" ht="25.5">
      <c r="A17" s="16"/>
      <c r="B17" s="16"/>
      <c r="C17" s="32" t="s">
        <v>25</v>
      </c>
      <c r="D17" s="19" t="s">
        <v>24</v>
      </c>
      <c r="E17" s="27">
        <v>564255</v>
      </c>
      <c r="F17" s="27">
        <v>221447</v>
      </c>
      <c r="G17" s="27">
        <v>342808</v>
      </c>
      <c r="H17" s="28" t="s">
        <v>11</v>
      </c>
      <c r="I17" s="28" t="s">
        <v>11</v>
      </c>
      <c r="J17" s="28" t="s">
        <v>11</v>
      </c>
      <c r="K17" s="28" t="s">
        <v>11</v>
      </c>
      <c r="L17" s="28" t="s">
        <v>11</v>
      </c>
      <c r="M17" s="27">
        <v>100000</v>
      </c>
      <c r="N17" s="27">
        <v>100000</v>
      </c>
      <c r="O17" s="27">
        <v>142808</v>
      </c>
      <c r="P17" s="19" t="s">
        <v>12</v>
      </c>
    </row>
    <row r="18" spans="1:16" s="15" customFormat="1" ht="25.5">
      <c r="A18" s="16"/>
      <c r="B18" s="16"/>
      <c r="C18" s="32" t="s">
        <v>26</v>
      </c>
      <c r="D18" s="19" t="s">
        <v>27</v>
      </c>
      <c r="E18" s="27">
        <v>2307757</v>
      </c>
      <c r="F18" s="27">
        <v>1105003</v>
      </c>
      <c r="G18" s="27">
        <v>1202754</v>
      </c>
      <c r="H18" s="28" t="s">
        <v>11</v>
      </c>
      <c r="I18" s="28" t="s">
        <v>11</v>
      </c>
      <c r="J18" s="28" t="s">
        <v>11</v>
      </c>
      <c r="K18" s="28" t="s">
        <v>11</v>
      </c>
      <c r="L18" s="28" t="s">
        <v>11</v>
      </c>
      <c r="M18" s="28" t="s">
        <v>11</v>
      </c>
      <c r="N18" s="28" t="s">
        <v>11</v>
      </c>
      <c r="O18" s="27">
        <v>1202754</v>
      </c>
      <c r="P18" s="19" t="s">
        <v>12</v>
      </c>
    </row>
    <row r="19" spans="1:16" s="15" customFormat="1" ht="25.5">
      <c r="A19" s="17"/>
      <c r="B19" s="17"/>
      <c r="C19" s="32" t="s">
        <v>36</v>
      </c>
      <c r="D19" s="19" t="s">
        <v>28</v>
      </c>
      <c r="E19" s="27">
        <v>1952281</v>
      </c>
      <c r="F19" s="27">
        <v>17120</v>
      </c>
      <c r="G19" s="27">
        <v>1935161</v>
      </c>
      <c r="H19" s="28" t="s">
        <v>11</v>
      </c>
      <c r="I19" s="28" t="s">
        <v>11</v>
      </c>
      <c r="J19" s="28" t="s">
        <v>11</v>
      </c>
      <c r="K19" s="28" t="s">
        <v>11</v>
      </c>
      <c r="L19" s="28" t="s">
        <v>11</v>
      </c>
      <c r="M19" s="28" t="s">
        <v>11</v>
      </c>
      <c r="N19" s="27">
        <v>100000</v>
      </c>
      <c r="O19" s="27">
        <v>1835161</v>
      </c>
      <c r="P19" s="19" t="s">
        <v>12</v>
      </c>
    </row>
    <row r="20" spans="1:16" s="15" customFormat="1" ht="25.5">
      <c r="A20" s="16"/>
      <c r="B20" s="16"/>
      <c r="C20" s="32" t="s">
        <v>17</v>
      </c>
      <c r="D20" s="19" t="s">
        <v>29</v>
      </c>
      <c r="E20" s="27">
        <v>1790415</v>
      </c>
      <c r="F20" s="27">
        <v>19260</v>
      </c>
      <c r="G20" s="27">
        <v>1771155</v>
      </c>
      <c r="H20" s="28" t="s">
        <v>11</v>
      </c>
      <c r="I20" s="28" t="s">
        <v>11</v>
      </c>
      <c r="J20" s="28" t="s">
        <v>11</v>
      </c>
      <c r="K20" s="28" t="s">
        <v>11</v>
      </c>
      <c r="L20" s="28" t="s">
        <v>11</v>
      </c>
      <c r="M20" s="28" t="s">
        <v>11</v>
      </c>
      <c r="N20" s="27">
        <v>200000</v>
      </c>
      <c r="O20" s="27">
        <v>1571155</v>
      </c>
      <c r="P20" s="19" t="s">
        <v>12</v>
      </c>
    </row>
    <row r="21" spans="1:16" s="15" customFormat="1" ht="38.25">
      <c r="A21" s="17"/>
      <c r="B21" s="17"/>
      <c r="C21" s="32" t="s">
        <v>35</v>
      </c>
      <c r="D21" s="19" t="s">
        <v>30</v>
      </c>
      <c r="E21" s="27">
        <v>700000</v>
      </c>
      <c r="F21" s="27">
        <v>19520</v>
      </c>
      <c r="G21" s="27">
        <v>680480</v>
      </c>
      <c r="H21" s="28" t="s">
        <v>11</v>
      </c>
      <c r="I21" s="28" t="s">
        <v>11</v>
      </c>
      <c r="J21" s="28" t="s">
        <v>11</v>
      </c>
      <c r="K21" s="28" t="s">
        <v>11</v>
      </c>
      <c r="L21" s="28" t="s">
        <v>11</v>
      </c>
      <c r="M21" s="28" t="s">
        <v>11</v>
      </c>
      <c r="N21" s="28" t="s">
        <v>11</v>
      </c>
      <c r="O21" s="27">
        <v>680480</v>
      </c>
      <c r="P21" s="19" t="s">
        <v>12</v>
      </c>
    </row>
    <row r="22" spans="1:16" s="15" customFormat="1" ht="25.5">
      <c r="A22" s="18"/>
      <c r="B22" s="18"/>
      <c r="C22" s="32" t="s">
        <v>31</v>
      </c>
      <c r="D22" s="19" t="s">
        <v>32</v>
      </c>
      <c r="E22" s="27">
        <v>150000</v>
      </c>
      <c r="F22" s="27">
        <v>13589</v>
      </c>
      <c r="G22" s="27">
        <v>136411</v>
      </c>
      <c r="H22" s="28" t="s">
        <v>11</v>
      </c>
      <c r="I22" s="28" t="s">
        <v>11</v>
      </c>
      <c r="J22" s="28" t="s">
        <v>11</v>
      </c>
      <c r="K22" s="28" t="s">
        <v>11</v>
      </c>
      <c r="L22" s="28" t="s">
        <v>11</v>
      </c>
      <c r="M22" s="27">
        <v>136411</v>
      </c>
      <c r="N22" s="28" t="s">
        <v>11</v>
      </c>
      <c r="O22" s="28" t="s">
        <v>11</v>
      </c>
      <c r="P22" s="19" t="s">
        <v>12</v>
      </c>
    </row>
    <row r="23" spans="1:16" s="13" customFormat="1" ht="15">
      <c r="A23" s="29">
        <v>852</v>
      </c>
      <c r="B23" s="23"/>
      <c r="C23" s="11" t="s">
        <v>14</v>
      </c>
      <c r="D23" s="25"/>
      <c r="E23" s="33">
        <f>SUM(E24)</f>
        <v>2128261</v>
      </c>
      <c r="F23" s="33">
        <f aca="true" t="shared" si="2" ref="F23:O23">SUM(F24)</f>
        <v>1373538</v>
      </c>
      <c r="G23" s="33">
        <f t="shared" si="2"/>
        <v>754723</v>
      </c>
      <c r="H23" s="33">
        <f t="shared" si="2"/>
        <v>550000</v>
      </c>
      <c r="I23" s="33">
        <f t="shared" si="2"/>
        <v>0</v>
      </c>
      <c r="J23" s="33">
        <f t="shared" si="2"/>
        <v>550000</v>
      </c>
      <c r="K23" s="33">
        <f t="shared" si="2"/>
        <v>0</v>
      </c>
      <c r="L23" s="33">
        <f t="shared" si="2"/>
        <v>0</v>
      </c>
      <c r="M23" s="33">
        <f t="shared" si="2"/>
        <v>204723</v>
      </c>
      <c r="N23" s="33">
        <f t="shared" si="2"/>
        <v>0</v>
      </c>
      <c r="O23" s="33">
        <f t="shared" si="2"/>
        <v>0</v>
      </c>
      <c r="P23" s="32"/>
    </row>
    <row r="24" spans="1:16" s="15" customFormat="1" ht="28.5">
      <c r="A24" s="26"/>
      <c r="B24" s="31">
        <v>85202</v>
      </c>
      <c r="C24" s="32" t="s">
        <v>34</v>
      </c>
      <c r="D24" s="14" t="s">
        <v>13</v>
      </c>
      <c r="E24" s="27">
        <v>2128261</v>
      </c>
      <c r="F24" s="27">
        <v>1373538</v>
      </c>
      <c r="G24" s="27">
        <v>754723</v>
      </c>
      <c r="H24" s="27">
        <v>550000</v>
      </c>
      <c r="I24" s="28" t="s">
        <v>11</v>
      </c>
      <c r="J24" s="27">
        <v>550000</v>
      </c>
      <c r="K24" s="28" t="s">
        <v>11</v>
      </c>
      <c r="L24" s="28" t="s">
        <v>11</v>
      </c>
      <c r="M24" s="27">
        <v>204723</v>
      </c>
      <c r="N24" s="28" t="s">
        <v>11</v>
      </c>
      <c r="O24" s="28" t="s">
        <v>11</v>
      </c>
      <c r="P24" s="19" t="s">
        <v>15</v>
      </c>
    </row>
    <row r="25" spans="1:16" s="21" customFormat="1" ht="33" customHeight="1">
      <c r="A25" s="83" t="s">
        <v>37</v>
      </c>
      <c r="B25" s="83"/>
      <c r="C25" s="83"/>
      <c r="D25" s="83"/>
      <c r="E25" s="58">
        <f>E15+E23</f>
        <v>13170654</v>
      </c>
      <c r="F25" s="58">
        <f aca="true" t="shared" si="3" ref="F25:O25">F15+F23</f>
        <v>3197170</v>
      </c>
      <c r="G25" s="58">
        <f t="shared" si="3"/>
        <v>9973484</v>
      </c>
      <c r="H25" s="58">
        <f t="shared" si="3"/>
        <v>2048865</v>
      </c>
      <c r="I25" s="58">
        <f>I15+I23</f>
        <v>876281</v>
      </c>
      <c r="J25" s="58">
        <v>550000</v>
      </c>
      <c r="K25" s="58">
        <f t="shared" si="3"/>
        <v>622584</v>
      </c>
      <c r="L25" s="58">
        <f t="shared" si="3"/>
        <v>0</v>
      </c>
      <c r="M25" s="58">
        <f t="shared" si="3"/>
        <v>941134</v>
      </c>
      <c r="N25" s="58">
        <f t="shared" si="3"/>
        <v>900000</v>
      </c>
      <c r="O25" s="58">
        <f t="shared" si="3"/>
        <v>6083485</v>
      </c>
      <c r="P25" s="59"/>
    </row>
  </sheetData>
  <mergeCells count="17">
    <mergeCell ref="A25:D25"/>
    <mergeCell ref="P11:P13"/>
    <mergeCell ref="H12:H13"/>
    <mergeCell ref="I12:L12"/>
    <mergeCell ref="M12:M13"/>
    <mergeCell ref="N12:N13"/>
    <mergeCell ref="O12:O13"/>
    <mergeCell ref="A8:P8"/>
    <mergeCell ref="A9:P9"/>
    <mergeCell ref="A11:A13"/>
    <mergeCell ref="B11:B13"/>
    <mergeCell ref="C11:C13"/>
    <mergeCell ref="D11:D13"/>
    <mergeCell ref="E11:E13"/>
    <mergeCell ref="F11:F13"/>
    <mergeCell ref="G11:G13"/>
    <mergeCell ref="H11:O11"/>
  </mergeCells>
  <printOptions/>
  <pageMargins left="0.27" right="0.21" top="1.19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2004-09-30T08:06:26Z</cp:lastPrinted>
  <dcterms:created xsi:type="dcterms:W3CDTF">2003-03-11T06:35:40Z</dcterms:created>
  <dcterms:modified xsi:type="dcterms:W3CDTF">2001-08-14T08:47:00Z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